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8080"/>
  </bookViews>
  <sheets>
    <sheet name="Sheet1" sheetId="1" r:id="rId1"/>
  </sheets>
  <definedNames>
    <definedName name="_xlnm._FilterDatabase" localSheetId="0" hidden="1">Sheet1!$A$2:$L$110</definedName>
    <definedName name="_xlnm.Print_Area" localSheetId="0">Sheet1!$B:$L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<sst xmlns="http://schemas.openxmlformats.org/spreadsheetml/2006/main" count="517" uniqueCount="201">
  <si>
    <t>广东京兰蒸汽管道报价清单</t>
  </si>
  <si>
    <t>序号</t>
  </si>
  <si>
    <t>名称</t>
  </si>
  <si>
    <t>描述</t>
  </si>
  <si>
    <t>单位</t>
  </si>
  <si>
    <t>工程量</t>
  </si>
  <si>
    <t>备注</t>
  </si>
  <si>
    <t>供货方</t>
  </si>
  <si>
    <t>施工方</t>
  </si>
  <si>
    <t>材料单价（元）</t>
  </si>
  <si>
    <t>材料总价（元）</t>
  </si>
  <si>
    <t>固定安装综合单价（元）</t>
  </si>
  <si>
    <t>暂估安装总价（元）</t>
  </si>
  <si>
    <t>一</t>
  </si>
  <si>
    <t>土建部分</t>
  </si>
  <si>
    <t>土方开挖</t>
  </si>
  <si>
    <t>三类土，挖深2.1m，DJ02需要破除200厚C25混凝土</t>
  </si>
  <si>
    <t>m3</t>
  </si>
  <si>
    <t>乙方</t>
  </si>
  <si>
    <t>回填</t>
  </si>
  <si>
    <t>原土回填</t>
  </si>
  <si>
    <t>外运</t>
  </si>
  <si>
    <t>运距3km内</t>
  </si>
  <si>
    <t>垫层</t>
  </si>
  <si>
    <t>C20混凝土垫层，每边扩100、商品混凝土</t>
  </si>
  <si>
    <t>垫层模板</t>
  </si>
  <si>
    <t>m2</t>
  </si>
  <si>
    <t>基础（DJj01/02）</t>
  </si>
  <si>
    <t>C30混凝土 商品混凝土</t>
  </si>
  <si>
    <t>基础模板（DJj01/02）</t>
  </si>
  <si>
    <t>基础上短柱（DZ1/DZ2）</t>
  </si>
  <si>
    <t>基础上短柱模板（DZ1/DZ2）（短柱上开槽）</t>
  </si>
  <si>
    <t>钢筋</t>
  </si>
  <si>
    <t>HPB300/HRB400</t>
  </si>
  <si>
    <t>t</t>
  </si>
  <si>
    <t>二次灌浆</t>
  </si>
  <si>
    <t>C40无收缩灌浆料</t>
  </si>
  <si>
    <t>灌浆模板</t>
  </si>
  <si>
    <t>预埋螺栓</t>
  </si>
  <si>
    <t>基础防腐</t>
  </si>
  <si>
    <t>冷底子油两遍，环氧胶泥300um</t>
  </si>
  <si>
    <t>小计</t>
  </si>
  <si>
    <t>二</t>
  </si>
  <si>
    <t>钢结构部分</t>
  </si>
  <si>
    <t>蒸汽管道桁架</t>
  </si>
  <si>
    <t>制作、安装、除锈、防腐（除锈防腐做法参图纸）</t>
  </si>
  <si>
    <t>三</t>
  </si>
  <si>
    <t>管道部分</t>
  </si>
  <si>
    <t>无缝钢管</t>
  </si>
  <si>
    <t>φ133*4.5   20 GB/T8163-2018</t>
  </si>
  <si>
    <t>米</t>
  </si>
  <si>
    <t>φ108*4.5 20 GB/T8163-2018</t>
  </si>
  <si>
    <t>φ25*3  20 GB/T8163-2018</t>
  </si>
  <si>
    <t>φ18*2  20 GB/T8163-2018</t>
  </si>
  <si>
    <t>φ57*3 20 GB/T8163-2018</t>
  </si>
  <si>
    <t>φ32*2  304 GB/T14976-2012</t>
  </si>
  <si>
    <t>φ18*2  304 GB/T14976-2012</t>
  </si>
  <si>
    <t>φ25*2  304 GB/T14976-2012</t>
  </si>
  <si>
    <t>90°长半径弯头</t>
  </si>
  <si>
    <t>DN100-4.5 20 GB/T12459-2017</t>
  </si>
  <si>
    <t>个</t>
  </si>
  <si>
    <t>异径三通</t>
  </si>
  <si>
    <t>DN125*100-4.5  20 GB/T12459-2017</t>
  </si>
  <si>
    <t>等径三通</t>
  </si>
  <si>
    <t>DN125-4.5  20 GB/T12459-2017</t>
  </si>
  <si>
    <t>DN100-4.5  20 GB/T12459-2017</t>
  </si>
  <si>
    <t>异径大小头</t>
  </si>
  <si>
    <t>管帽</t>
  </si>
  <si>
    <t>DN100-4.5   20 GB/T12459-2017</t>
  </si>
  <si>
    <t>手动截止阀</t>
  </si>
  <si>
    <t>DN100,PN25   J41Y-25 配对法兰、螺栓、垫片</t>
  </si>
  <si>
    <t>组合件WCB</t>
  </si>
  <si>
    <t>DN20,PN25  J41Y-25配对法兰、螺栓、垫片</t>
  </si>
  <si>
    <t>组合件WCB  疏水</t>
  </si>
  <si>
    <t>疏水阀</t>
  </si>
  <si>
    <t>DN20,PN25配对法兰、螺栓、垫片</t>
  </si>
  <si>
    <t>球阀</t>
  </si>
  <si>
    <t>DN15,PN25  Q41Y-25配对法兰、螺栓、垫片</t>
  </si>
  <si>
    <t>组合件WCB  仪表根部阀、放气</t>
  </si>
  <si>
    <t>DN100,PN16 J41Y-16 配对法兰、螺栓、垫片</t>
  </si>
  <si>
    <t>组合件不锈钢</t>
  </si>
  <si>
    <t>DN20,PN25  Q41Y-25配对法兰、螺栓、垫片</t>
  </si>
  <si>
    <t>阀前自力式压力调节阀</t>
  </si>
  <si>
    <t>管夹导向支座</t>
  </si>
  <si>
    <t>参Z4.108S,H=183</t>
  </si>
  <si>
    <t>件</t>
  </si>
  <si>
    <t>组合件</t>
  </si>
  <si>
    <t>管夹滑动支座</t>
  </si>
  <si>
    <t>参Z3.108S,H=178</t>
  </si>
  <si>
    <t>Z3.133S,H=195</t>
  </si>
  <si>
    <t>Z3.108S,H=330</t>
  </si>
  <si>
    <t>焊接固定支座</t>
  </si>
  <si>
    <t>参Z2.108R,H=220</t>
  </si>
  <si>
    <t>Z2.219R,H=320</t>
  </si>
  <si>
    <t>工字钢</t>
  </si>
  <si>
    <t>I16</t>
  </si>
  <si>
    <t>m</t>
  </si>
  <si>
    <t>Q235B</t>
  </si>
  <si>
    <t>槽钢</t>
  </si>
  <si>
    <t>[12</t>
  </si>
  <si>
    <t>焊缝加强版</t>
  </si>
  <si>
    <t>F7.01</t>
  </si>
  <si>
    <t>钢板</t>
  </si>
  <si>
    <t>250*250*10</t>
  </si>
  <si>
    <t>扩底型锚栓</t>
  </si>
  <si>
    <t>M12*120</t>
  </si>
  <si>
    <t>镀锌碳钢</t>
  </si>
  <si>
    <t>管卡</t>
  </si>
  <si>
    <t>Z7.57S</t>
  </si>
  <si>
    <t>Z7.25S</t>
  </si>
  <si>
    <t>Z7.18S</t>
  </si>
  <si>
    <t>[10</t>
  </si>
  <si>
    <t>支架除锈防腐</t>
  </si>
  <si>
    <t>除锈等级sa2.5，防腐支架环氧富锌底漆60um，环氧云铁中间漆60um，聚氨酯面漆100um</t>
  </si>
  <si>
    <t>kg</t>
  </si>
  <si>
    <t>蒸汽管道油漆</t>
  </si>
  <si>
    <t>除锈等级sa2.5，一道环氧酚醛底漆,干膜厚度125μm;一道环氧酚醛面漆,干膜厚度125μm。</t>
  </si>
  <si>
    <t>㎡</t>
  </si>
  <si>
    <t>管道设备保温</t>
  </si>
  <si>
    <t>硅酸铝纤维层50-70mm,(含阀门盒、弯头、三通等管件）</t>
  </si>
  <si>
    <t>立方</t>
  </si>
  <si>
    <t>外护铝板δ=0.5mm(含阀门盒、弯头、三通等管件）</t>
  </si>
  <si>
    <t>四</t>
  </si>
  <si>
    <t>设备部分</t>
  </si>
  <si>
    <t>除盐水制备装置</t>
  </si>
  <si>
    <t>除盐水出力2t/h,包含预处理装置和配套仪表；设计参数见施工图,投标方负责完善该系统并满足业主方需求。（包含不限于以下配置：盐箱100L,PE，软水器φ300*1650，除氧器φ400*1650；除铁器φ300*1650；保安过滤器20寸5芯管道阀门仪表等配件，撬装布置）</t>
  </si>
  <si>
    <t>套</t>
  </si>
  <si>
    <t>带现场操作箱
就地和自动</t>
  </si>
  <si>
    <t>除盐水箱</t>
  </si>
  <si>
    <t>2m3,φ1250，PE</t>
  </si>
  <si>
    <t>带磁翻板液位计，远传，4-20mA</t>
  </si>
  <si>
    <t>盐箱</t>
  </si>
  <si>
    <t>100L,PE,带盖</t>
  </si>
  <si>
    <t>软水器</t>
  </si>
  <si>
    <t>FRP,流量2t/h,φ300*1650</t>
  </si>
  <si>
    <t>含各种填料，国内前五</t>
  </si>
  <si>
    <t>除氧器</t>
  </si>
  <si>
    <t>FRP,流量2t/h,φ400*1650</t>
  </si>
  <si>
    <t>除铁器</t>
  </si>
  <si>
    <t>保安过滤器</t>
  </si>
  <si>
    <t>SUS304,流量2t/h,20寸5芯</t>
  </si>
  <si>
    <t>前后带有压力表</t>
  </si>
  <si>
    <t>管道、阀门、仪表、辅材等</t>
  </si>
  <si>
    <t>配套</t>
  </si>
  <si>
    <t>批</t>
  </si>
  <si>
    <t>除盐水泵</t>
  </si>
  <si>
    <t>Q=1.5t/h,H=80m（上海凯泉、南方泵业）</t>
  </si>
  <si>
    <t>台</t>
  </si>
  <si>
    <t>2套变频，一用
一备变频器ABB/施耐德</t>
  </si>
  <si>
    <t>减温减压装置</t>
  </si>
  <si>
    <t>设计参数详见施工图</t>
  </si>
  <si>
    <t>含进出口温度和压力，安全阀，PLC柜</t>
  </si>
  <si>
    <t>五</t>
  </si>
  <si>
    <t>仪表部分</t>
  </si>
  <si>
    <t>蒸汽管道进口流量：涡街流量计</t>
  </si>
  <si>
    <t>详细参数及施工内容见图纸</t>
  </si>
  <si>
    <t>川仪、上润</t>
  </si>
  <si>
    <t>减温减压器入口流量：涡街流量计</t>
  </si>
  <si>
    <t>除盐水泵出口流量：涡街流量计</t>
  </si>
  <si>
    <t>减温减压器入口蒸汽压力：压力变送器</t>
  </si>
  <si>
    <t>除盐水泵出口压力：压力变送器</t>
  </si>
  <si>
    <t>减温减压器入口蒸汽温度：热电阻</t>
  </si>
  <si>
    <t>仪表电缆</t>
  </si>
  <si>
    <t>ZC-DJYPVP 1X2X1.0</t>
  </si>
  <si>
    <t>上上、上海胜华、远东、
中天科技、恒通光电</t>
  </si>
  <si>
    <t>镀锌钢管</t>
  </si>
  <si>
    <t>DN50</t>
  </si>
  <si>
    <t>DN20</t>
  </si>
  <si>
    <t>取压管304</t>
  </si>
  <si>
    <t>φ14X2</t>
  </si>
  <si>
    <t>对焊式直通焊接终端接头</t>
  </si>
  <si>
    <t>PN63  BW Φ14/Φ22 304</t>
  </si>
  <si>
    <t>PN63  BW Φ14/1/2"NPT(M) 304</t>
  </si>
  <si>
    <t>对焊式三通中间接头</t>
  </si>
  <si>
    <t>PN63  BW Φ14 304</t>
  </si>
  <si>
    <t>对焊式冷凝容器</t>
  </si>
  <si>
    <t>PN63  DN100 BW Φ14</t>
  </si>
  <si>
    <t>直形连接头</t>
  </si>
  <si>
    <t>PN100  M27X2  H=120 a=40</t>
  </si>
  <si>
    <t>挠性连接管</t>
  </si>
  <si>
    <t>DN20-1/2"NPT</t>
  </si>
  <si>
    <t>电仪支架</t>
  </si>
  <si>
    <t>∠50X50X5  Q235B+GALV</t>
  </si>
  <si>
    <t>对焊式球阀</t>
  </si>
  <si>
    <t>PN63 DN10 Φ14 304</t>
  </si>
  <si>
    <t>承插焊闸阀</t>
  </si>
  <si>
    <t>DN15,SW Φ23  304</t>
  </si>
  <si>
    <t>六</t>
  </si>
  <si>
    <t>其他</t>
  </si>
  <si>
    <t>压力管道、安全附件</t>
  </si>
  <si>
    <t>登记、报检、取证</t>
  </si>
  <si>
    <t>项</t>
  </si>
  <si>
    <t>管道吹扫、试压</t>
  </si>
  <si>
    <t>详见施工图内容</t>
  </si>
  <si>
    <t>热处理和无损检测</t>
  </si>
  <si>
    <t>管道标识</t>
  </si>
  <si>
    <t>七</t>
  </si>
  <si>
    <t>总计</t>
  </si>
  <si>
    <t>八</t>
  </si>
  <si>
    <t>总报价</t>
  </si>
  <si>
    <t>说明：
1.上表为主要设备清单，以满足安装施工图实际需求为准，不限于此，厂家所供材料与设备必须满足功能齐全性及性能安全性要求，如有不足，厂家补齐，不增加额外费用。
2.关于除盐水设备装置，投标厂家负责完善清单和系统配置，该系统需要高度自动化，可达到无人值守要求，中标厂家需提详资。
3.施工方原则上按图施工，若设备清单、技术文件与施工图纸有内容或质量要求冲突，均按照较高标准执行。
4.管道施工包含压力管道报检，并取得压力管道安装监督检验证书，并包含此部分费用。含管道按图无损检测费用。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</si>
</sst>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SimSun"/>
      <charset val="134"/>
    </font>
    <font>
      <sz val="11"/>
      <color rgb="FF000000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3" borderId="7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7" fillId="0" borderId="0">
      <alignment vertical="center"/>
    </xf>
    <xf numFmtId="0" fontId="18" fillId="4" borderId="10">
      <alignment vertical="center"/>
    </xf>
    <xf numFmtId="0" fontId="19" fillId="5" borderId="11">
      <alignment vertical="center"/>
    </xf>
    <xf numFmtId="0" fontId="20" fillId="5" borderId="10">
      <alignment vertical="center"/>
    </xf>
    <xf numFmtId="0" fontId="21" fillId="6" borderId="12">
      <alignment vertical="center"/>
    </xf>
    <xf numFmtId="0" fontId="22" fillId="0" borderId="13">
      <alignment vertical="center"/>
    </xf>
    <xf numFmtId="0" fontId="23" fillId="0" borderId="14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8" fillId="11" borderId="0">
      <alignment vertical="center"/>
    </xf>
    <xf numFmtId="0" fontId="28" fillId="12" borderId="0">
      <alignment vertical="center"/>
    </xf>
    <xf numFmtId="0" fontId="27" fillId="13" borderId="0">
      <alignment vertical="center"/>
    </xf>
    <xf numFmtId="0" fontId="27" fillId="14" borderId="0">
      <alignment vertical="center"/>
    </xf>
    <xf numFmtId="0" fontId="28" fillId="15" borderId="0">
      <alignment vertical="center"/>
    </xf>
    <xf numFmtId="0" fontId="28" fillId="16" borderId="0">
      <alignment vertical="center"/>
    </xf>
    <xf numFmtId="0" fontId="27" fillId="17" borderId="0">
      <alignment vertical="center"/>
    </xf>
    <xf numFmtId="0" fontId="27" fillId="18" borderId="0">
      <alignment vertical="center"/>
    </xf>
    <xf numFmtId="0" fontId="28" fillId="19" borderId="0">
      <alignment vertical="center"/>
    </xf>
    <xf numFmtId="0" fontId="28" fillId="20" borderId="0">
      <alignment vertical="center"/>
    </xf>
    <xf numFmtId="0" fontId="27" fillId="21" borderId="0">
      <alignment vertical="center"/>
    </xf>
    <xf numFmtId="0" fontId="27" fillId="22" borderId="0">
      <alignment vertical="center"/>
    </xf>
    <xf numFmtId="0" fontId="28" fillId="23" borderId="0">
      <alignment vertical="center"/>
    </xf>
    <xf numFmtId="0" fontId="28" fillId="24" borderId="0">
      <alignment vertical="center"/>
    </xf>
    <xf numFmtId="0" fontId="27" fillId="25" borderId="0">
      <alignment vertical="center"/>
    </xf>
    <xf numFmtId="0" fontId="27" fillId="26" borderId="0">
      <alignment vertical="center"/>
    </xf>
    <xf numFmtId="0" fontId="28" fillId="27" borderId="0">
      <alignment vertical="center"/>
    </xf>
    <xf numFmtId="0" fontId="28" fillId="28" borderId="0">
      <alignment vertical="center"/>
    </xf>
    <xf numFmtId="0" fontId="27" fillId="29" borderId="0">
      <alignment vertical="center"/>
    </xf>
    <xf numFmtId="0" fontId="27" fillId="30" borderId="0">
      <alignment vertical="center"/>
    </xf>
    <xf numFmtId="0" fontId="28" fillId="31" borderId="0">
      <alignment vertical="center"/>
    </xf>
    <xf numFmtId="0" fontId="28" fillId="32" borderId="0">
      <alignment vertical="center"/>
    </xf>
    <xf numFmtId="0" fontId="27" fillId="33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1"/>
  <sheetViews>
    <sheetView tabSelected="1" zoomScale="90" zoomScaleNormal="90" workbookViewId="0">
      <pane ySplit="2" topLeftCell="A101" activePane="bottomLeft" state="frozen"/>
      <selection/>
      <selection pane="bottomLeft" activeCell="N107" sqref="N107"/>
    </sheetView>
  </sheetViews>
  <sheetFormatPr defaultColWidth="9" defaultRowHeight="14"/>
  <cols>
    <col min="1" max="1" width="5.27272727272727" style="2" customWidth="1"/>
    <col min="2" max="2" width="15.8181818181818" style="4" customWidth="1"/>
    <col min="3" max="3" width="20.7272727272727" style="4" customWidth="1"/>
    <col min="4" max="4" width="7.36363636363636" style="4" customWidth="1"/>
    <col min="5" max="5" width="8.18181818181818" style="4" customWidth="1"/>
    <col min="6" max="6" width="10.1818181818182" style="4" customWidth="1"/>
    <col min="7" max="8" width="6.90909090909091" style="4" customWidth="1"/>
    <col min="9" max="12" width="12.7181818181818" style="4" customWidth="1"/>
    <col min="13" max="13" width="13.8909090909091" style="2" customWidth="1"/>
    <col min="14" max="16384" width="9" style="2"/>
  </cols>
  <sheetData>
    <row r="1" ht="17.5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ht="46" customHeight="1" spans="1:12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23" customHeight="1" spans="1:12">
      <c r="A3" s="10" t="s">
        <v>13</v>
      </c>
      <c r="B3" s="11" t="s">
        <v>14</v>
      </c>
      <c r="C3" s="9"/>
      <c r="D3" s="9"/>
      <c r="E3" s="9"/>
      <c r="F3" s="9"/>
      <c r="G3" s="9"/>
      <c r="H3" s="9"/>
      <c r="I3" s="9"/>
      <c r="J3" s="9"/>
      <c r="K3" s="9"/>
      <c r="L3" s="9"/>
    </row>
    <row r="4" ht="47" customHeight="1" spans="1:12">
      <c r="A4" s="8">
        <v>1</v>
      </c>
      <c r="B4" s="9" t="s">
        <v>15</v>
      </c>
      <c r="C4" s="9" t="s">
        <v>16</v>
      </c>
      <c r="D4" s="9" t="s">
        <v>17</v>
      </c>
      <c r="E4" s="9">
        <f>(3.6+0.5*2)*(3.6+0.5*2)*1.6+(3.6+0.5*2)*(3.6+0.5*2)*1.85</f>
        <v>73.002</v>
      </c>
      <c r="F4" s="9"/>
      <c r="G4" s="9" t="s">
        <v>18</v>
      </c>
      <c r="H4" s="9" t="s">
        <v>18</v>
      </c>
      <c r="I4" s="9"/>
      <c r="J4" s="9">
        <f>I4*E4</f>
        <v>0</v>
      </c>
      <c r="K4" s="12"/>
      <c r="L4" s="9">
        <f>K4*E4</f>
        <v>0</v>
      </c>
    </row>
    <row r="5" ht="23" customHeight="1" spans="1:12">
      <c r="A5" s="8">
        <v>2</v>
      </c>
      <c r="B5" s="9" t="s">
        <v>19</v>
      </c>
      <c r="C5" s="9" t="s">
        <v>20</v>
      </c>
      <c r="D5" s="9" t="s">
        <v>17</v>
      </c>
      <c r="E5" s="9">
        <f>E4-E6</f>
        <v>54.508</v>
      </c>
      <c r="F5" s="9"/>
      <c r="G5" s="9" t="s">
        <v>18</v>
      </c>
      <c r="H5" s="9" t="s">
        <v>18</v>
      </c>
      <c r="I5" s="9"/>
      <c r="J5" s="9">
        <f t="shared" ref="J5:J17" si="0">I5*E5</f>
        <v>0</v>
      </c>
      <c r="K5" s="12"/>
      <c r="L5" s="9">
        <f t="shared" ref="L5:L17" si="1">K5*E5</f>
        <v>0</v>
      </c>
    </row>
    <row r="6" ht="23" customHeight="1" spans="1:12">
      <c r="A6" s="8">
        <v>3</v>
      </c>
      <c r="B6" s="9" t="s">
        <v>21</v>
      </c>
      <c r="C6" s="9" t="s">
        <v>22</v>
      </c>
      <c r="D6" s="9" t="s">
        <v>17</v>
      </c>
      <c r="E6" s="9">
        <f>E7+E9+E11</f>
        <v>18.494</v>
      </c>
      <c r="F6" s="9"/>
      <c r="G6" s="9" t="s">
        <v>18</v>
      </c>
      <c r="H6" s="9" t="s">
        <v>18</v>
      </c>
      <c r="I6" s="9"/>
      <c r="J6" s="9">
        <f t="shared" si="0"/>
        <v>0</v>
      </c>
      <c r="K6" s="12"/>
      <c r="L6" s="9">
        <f t="shared" si="1"/>
        <v>0</v>
      </c>
    </row>
    <row r="7" ht="34" customHeight="1" spans="1:12">
      <c r="A7" s="8">
        <v>4</v>
      </c>
      <c r="B7" s="9" t="s">
        <v>23</v>
      </c>
      <c r="C7" s="9" t="s">
        <v>24</v>
      </c>
      <c r="D7" s="9" t="s">
        <v>17</v>
      </c>
      <c r="E7" s="12">
        <v>2.592</v>
      </c>
      <c r="F7" s="12"/>
      <c r="G7" s="9" t="s">
        <v>18</v>
      </c>
      <c r="H7" s="9" t="s">
        <v>18</v>
      </c>
      <c r="I7" s="9"/>
      <c r="J7" s="9">
        <f t="shared" si="0"/>
        <v>0</v>
      </c>
      <c r="K7" s="12"/>
      <c r="L7" s="9">
        <f t="shared" si="1"/>
        <v>0</v>
      </c>
    </row>
    <row r="8" ht="34" customHeight="1" spans="1:12">
      <c r="A8" s="8">
        <v>5</v>
      </c>
      <c r="B8" s="9" t="s">
        <v>25</v>
      </c>
      <c r="C8" s="9"/>
      <c r="D8" s="9" t="s">
        <v>26</v>
      </c>
      <c r="E8" s="12">
        <v>2.88</v>
      </c>
      <c r="F8" s="12"/>
      <c r="G8" s="9" t="s">
        <v>18</v>
      </c>
      <c r="H8" s="9" t="s">
        <v>18</v>
      </c>
      <c r="I8" s="9"/>
      <c r="J8" s="9">
        <f t="shared" si="0"/>
        <v>0</v>
      </c>
      <c r="K8" s="12"/>
      <c r="L8" s="9">
        <f t="shared" si="1"/>
        <v>0</v>
      </c>
    </row>
    <row r="9" ht="34" customHeight="1" spans="1:12">
      <c r="A9" s="8">
        <v>6</v>
      </c>
      <c r="B9" s="9" t="s">
        <v>27</v>
      </c>
      <c r="C9" s="9" t="s">
        <v>28</v>
      </c>
      <c r="D9" s="9" t="s">
        <v>17</v>
      </c>
      <c r="E9" s="12">
        <v>10.11</v>
      </c>
      <c r="F9" s="12"/>
      <c r="G9" s="9" t="s">
        <v>18</v>
      </c>
      <c r="H9" s="9" t="s">
        <v>18</v>
      </c>
      <c r="I9" s="9"/>
      <c r="J9" s="9">
        <f t="shared" si="0"/>
        <v>0</v>
      </c>
      <c r="K9" s="12"/>
      <c r="L9" s="9">
        <f t="shared" si="1"/>
        <v>0</v>
      </c>
    </row>
    <row r="10" ht="34" customHeight="1" spans="1:12">
      <c r="A10" s="8">
        <v>7</v>
      </c>
      <c r="B10" s="9" t="s">
        <v>29</v>
      </c>
      <c r="C10" s="9"/>
      <c r="D10" s="9" t="s">
        <v>26</v>
      </c>
      <c r="E10" s="12">
        <v>23.12</v>
      </c>
      <c r="F10" s="12"/>
      <c r="G10" s="9" t="s">
        <v>18</v>
      </c>
      <c r="H10" s="9" t="s">
        <v>18</v>
      </c>
      <c r="I10" s="9"/>
      <c r="J10" s="9">
        <f t="shared" si="0"/>
        <v>0</v>
      </c>
      <c r="K10" s="12"/>
      <c r="L10" s="9">
        <f t="shared" si="1"/>
        <v>0</v>
      </c>
    </row>
    <row r="11" ht="34" customHeight="1" spans="1:12">
      <c r="A11" s="8">
        <v>8</v>
      </c>
      <c r="B11" s="9" t="s">
        <v>30</v>
      </c>
      <c r="C11" s="9" t="s">
        <v>28</v>
      </c>
      <c r="D11" s="9" t="s">
        <v>17</v>
      </c>
      <c r="E11" s="12">
        <v>5.792</v>
      </c>
      <c r="F11" s="12"/>
      <c r="G11" s="9" t="s">
        <v>18</v>
      </c>
      <c r="H11" s="9" t="s">
        <v>18</v>
      </c>
      <c r="I11" s="9"/>
      <c r="J11" s="9">
        <f t="shared" si="0"/>
        <v>0</v>
      </c>
      <c r="K11" s="12"/>
      <c r="L11" s="9">
        <f t="shared" si="1"/>
        <v>0</v>
      </c>
    </row>
    <row r="12" ht="34" customHeight="1" spans="1:12">
      <c r="A12" s="8">
        <v>9</v>
      </c>
      <c r="B12" s="9" t="s">
        <v>31</v>
      </c>
      <c r="C12" s="9"/>
      <c r="D12" s="9" t="s">
        <v>26</v>
      </c>
      <c r="E12" s="12">
        <f>32.48+0.2*0.2*4*2*4+0.2*0.2*4*2</f>
        <v>34.08</v>
      </c>
      <c r="F12" s="12"/>
      <c r="G12" s="9" t="s">
        <v>18</v>
      </c>
      <c r="H12" s="9" t="s">
        <v>18</v>
      </c>
      <c r="I12" s="9"/>
      <c r="J12" s="9">
        <f t="shared" si="0"/>
        <v>0</v>
      </c>
      <c r="K12" s="12"/>
      <c r="L12" s="9">
        <f t="shared" si="1"/>
        <v>0</v>
      </c>
    </row>
    <row r="13" ht="34" customHeight="1" spans="1:12">
      <c r="A13" s="8">
        <v>10</v>
      </c>
      <c r="B13" s="9" t="s">
        <v>32</v>
      </c>
      <c r="C13" s="9" t="s">
        <v>33</v>
      </c>
      <c r="D13" s="9" t="s">
        <v>34</v>
      </c>
      <c r="E13" s="12">
        <v>2.06</v>
      </c>
      <c r="F13" s="12"/>
      <c r="G13" s="9" t="s">
        <v>18</v>
      </c>
      <c r="H13" s="9" t="s">
        <v>18</v>
      </c>
      <c r="I13" s="9"/>
      <c r="J13" s="9">
        <f t="shared" si="0"/>
        <v>0</v>
      </c>
      <c r="K13" s="12"/>
      <c r="L13" s="9">
        <f t="shared" si="1"/>
        <v>0</v>
      </c>
    </row>
    <row r="14" ht="34" customHeight="1" spans="1:12">
      <c r="A14" s="8">
        <v>11</v>
      </c>
      <c r="B14" s="9" t="s">
        <v>35</v>
      </c>
      <c r="C14" s="9" t="s">
        <v>36</v>
      </c>
      <c r="D14" s="9" t="s">
        <v>17</v>
      </c>
      <c r="E14" s="12">
        <f>(0.2*0.2*0.2+0.65*0.8*0.05)*4*2</f>
        <v>0.272</v>
      </c>
      <c r="F14" s="12"/>
      <c r="G14" s="9" t="s">
        <v>18</v>
      </c>
      <c r="H14" s="9" t="s">
        <v>18</v>
      </c>
      <c r="I14" s="9"/>
      <c r="J14" s="9">
        <f t="shared" si="0"/>
        <v>0</v>
      </c>
      <c r="K14" s="12"/>
      <c r="L14" s="9">
        <f t="shared" si="1"/>
        <v>0</v>
      </c>
    </row>
    <row r="15" ht="34" customHeight="1" spans="1:12">
      <c r="A15" s="8">
        <v>12</v>
      </c>
      <c r="B15" s="9" t="s">
        <v>37</v>
      </c>
      <c r="C15" s="9"/>
      <c r="D15" s="9" t="s">
        <v>26</v>
      </c>
      <c r="E15" s="12">
        <f>(0.65+0.8)*2*0.05*4*2</f>
        <v>1.16</v>
      </c>
      <c r="F15" s="12"/>
      <c r="G15" s="9" t="s">
        <v>18</v>
      </c>
      <c r="H15" s="9" t="s">
        <v>18</v>
      </c>
      <c r="I15" s="9"/>
      <c r="J15" s="9">
        <f t="shared" si="0"/>
        <v>0</v>
      </c>
      <c r="K15" s="12"/>
      <c r="L15" s="9">
        <f t="shared" si="1"/>
        <v>0</v>
      </c>
    </row>
    <row r="16" ht="34" customHeight="1" spans="1:12">
      <c r="A16" s="8">
        <v>13</v>
      </c>
      <c r="B16" s="9" t="s">
        <v>38</v>
      </c>
      <c r="C16" s="9"/>
      <c r="D16" s="9" t="s">
        <v>34</v>
      </c>
      <c r="E16" s="12">
        <f>(0.15+0.65+0.18)*3.55*8*4*2/1000</f>
        <v>0.222656</v>
      </c>
      <c r="F16" s="12"/>
      <c r="G16" s="9" t="s">
        <v>18</v>
      </c>
      <c r="H16" s="9" t="s">
        <v>18</v>
      </c>
      <c r="I16" s="9"/>
      <c r="J16" s="9">
        <f t="shared" si="0"/>
        <v>0</v>
      </c>
      <c r="K16" s="12"/>
      <c r="L16" s="9">
        <f t="shared" si="1"/>
        <v>0</v>
      </c>
    </row>
    <row r="17" ht="34" customHeight="1" spans="1:12">
      <c r="A17" s="8">
        <v>14</v>
      </c>
      <c r="B17" s="9" t="s">
        <v>39</v>
      </c>
      <c r="C17" s="9" t="s">
        <v>40</v>
      </c>
      <c r="D17" s="9" t="s">
        <v>26</v>
      </c>
      <c r="E17" s="9">
        <f>3.4*0.3*4+2.3*0.3*4+(3.4*3.4-2.3*2.3)+(2.3*2.3-(0.65*0.8*4))+(0.9*(0.65+0.8)*2*4)+3.4*0.3*4+2.3*0.3*4+(3.4*3.4-2.3*2.3)+(2.3*2.3-(0.65*0.8*4))+(1.25*(0.65+0.8)*2*4)+3.6*0.1*4*2</f>
        <v>60.46</v>
      </c>
      <c r="F17" s="9"/>
      <c r="G17" s="9" t="s">
        <v>18</v>
      </c>
      <c r="H17" s="9" t="s">
        <v>18</v>
      </c>
      <c r="I17" s="9"/>
      <c r="J17" s="9">
        <f t="shared" si="0"/>
        <v>0</v>
      </c>
      <c r="K17" s="12"/>
      <c r="L17" s="9">
        <f t="shared" si="1"/>
        <v>0</v>
      </c>
    </row>
    <row r="18" s="1" customFormat="1" ht="23" customHeight="1" spans="1:12">
      <c r="A18" s="10">
        <v>15</v>
      </c>
      <c r="B18" s="11" t="s">
        <v>41</v>
      </c>
      <c r="C18" s="11"/>
      <c r="D18" s="11"/>
      <c r="E18" s="11"/>
      <c r="F18" s="11"/>
      <c r="G18" s="11"/>
      <c r="H18" s="11"/>
      <c r="I18" s="11"/>
      <c r="J18" s="13">
        <f>SUM(J4:J17)</f>
        <v>0</v>
      </c>
      <c r="K18" s="11"/>
      <c r="L18" s="13">
        <f>SUM(L4:L17)</f>
        <v>0</v>
      </c>
    </row>
    <row r="19" s="2" customFormat="1" ht="23" customHeight="1" spans="1:12">
      <c r="A19" s="10" t="s">
        <v>42</v>
      </c>
      <c r="B19" s="11" t="s">
        <v>43</v>
      </c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="2" customFormat="1" ht="23" customHeight="1" spans="1:12">
      <c r="A20" s="8">
        <v>1</v>
      </c>
      <c r="B20" s="9" t="s">
        <v>44</v>
      </c>
      <c r="C20" s="9" t="s">
        <v>45</v>
      </c>
      <c r="D20" s="9" t="s">
        <v>34</v>
      </c>
      <c r="E20" s="9">
        <v>8</v>
      </c>
      <c r="F20" s="9"/>
      <c r="G20" s="9" t="s">
        <v>18</v>
      </c>
      <c r="H20" s="9" t="s">
        <v>18</v>
      </c>
      <c r="I20" s="9"/>
      <c r="J20" s="9">
        <f>I20*E20</f>
        <v>0</v>
      </c>
      <c r="K20" s="9"/>
      <c r="L20" s="9">
        <f>K20*E20</f>
        <v>0</v>
      </c>
    </row>
    <row r="21" s="1" customFormat="1" ht="23" customHeight="1" spans="1:12">
      <c r="A21" s="10">
        <v>2</v>
      </c>
      <c r="B21" s="11" t="s">
        <v>41</v>
      </c>
      <c r="C21" s="11"/>
      <c r="D21" s="11"/>
      <c r="E21" s="11"/>
      <c r="F21" s="11"/>
      <c r="G21" s="11"/>
      <c r="H21" s="11"/>
      <c r="I21" s="11"/>
      <c r="J21" s="13">
        <f>SUM(J20:J20)</f>
        <v>0</v>
      </c>
      <c r="K21" s="11"/>
      <c r="L21" s="13">
        <f>SUM(L20:L20)</f>
        <v>0</v>
      </c>
    </row>
    <row r="22" s="2" customFormat="1" ht="23" customHeight="1" spans="1:12">
      <c r="A22" s="8" t="s">
        <v>46</v>
      </c>
      <c r="B22" s="11" t="s">
        <v>47</v>
      </c>
      <c r="C22" s="9"/>
      <c r="D22" s="9"/>
      <c r="E22" s="9"/>
      <c r="F22" s="9"/>
      <c r="G22" s="9"/>
      <c r="H22" s="9"/>
      <c r="I22" s="9"/>
      <c r="J22" s="9"/>
      <c r="K22" s="9"/>
      <c r="L22" s="9"/>
    </row>
    <row r="23" s="2" customFormat="1" ht="23" customHeight="1" spans="1:12">
      <c r="A23" s="8">
        <v>1</v>
      </c>
      <c r="B23" s="14" t="s">
        <v>48</v>
      </c>
      <c r="C23" s="14" t="s">
        <v>49</v>
      </c>
      <c r="D23" s="9" t="s">
        <v>50</v>
      </c>
      <c r="E23" s="14">
        <v>5</v>
      </c>
      <c r="F23" s="14"/>
      <c r="G23" s="9" t="s">
        <v>18</v>
      </c>
      <c r="H23" s="9" t="s">
        <v>18</v>
      </c>
      <c r="I23" s="9"/>
      <c r="J23" s="9">
        <f>I23*E23</f>
        <v>0</v>
      </c>
      <c r="K23" s="9"/>
      <c r="L23" s="9">
        <f>K23*E23</f>
        <v>0</v>
      </c>
    </row>
    <row r="24" s="2" customFormat="1" ht="23" customHeight="1" spans="1:12">
      <c r="A24" s="8">
        <v>2</v>
      </c>
      <c r="B24" s="14" t="s">
        <v>48</v>
      </c>
      <c r="C24" s="14" t="s">
        <v>51</v>
      </c>
      <c r="D24" s="9" t="s">
        <v>50</v>
      </c>
      <c r="E24" s="14">
        <v>240</v>
      </c>
      <c r="F24" s="14"/>
      <c r="G24" s="9" t="s">
        <v>18</v>
      </c>
      <c r="H24" s="9" t="s">
        <v>18</v>
      </c>
      <c r="I24" s="9"/>
      <c r="J24" s="9">
        <f t="shared" ref="J24:J63" si="2">I24*E24</f>
        <v>0</v>
      </c>
      <c r="K24" s="9"/>
      <c r="L24" s="9">
        <f t="shared" ref="L24:L63" si="3">K24*E24</f>
        <v>0</v>
      </c>
    </row>
    <row r="25" s="2" customFormat="1" ht="23" customHeight="1" spans="1:12">
      <c r="A25" s="8">
        <v>3</v>
      </c>
      <c r="B25" s="14" t="s">
        <v>48</v>
      </c>
      <c r="C25" s="14" t="s">
        <v>52</v>
      </c>
      <c r="D25" s="9" t="s">
        <v>50</v>
      </c>
      <c r="E25" s="14">
        <v>35</v>
      </c>
      <c r="F25" s="14"/>
      <c r="G25" s="9" t="s">
        <v>18</v>
      </c>
      <c r="H25" s="9" t="s">
        <v>18</v>
      </c>
      <c r="I25" s="9"/>
      <c r="J25" s="9">
        <f t="shared" si="2"/>
        <v>0</v>
      </c>
      <c r="K25" s="9"/>
      <c r="L25" s="9">
        <f t="shared" si="3"/>
        <v>0</v>
      </c>
    </row>
    <row r="26" s="2" customFormat="1" ht="23" customHeight="1" spans="1:12">
      <c r="A26" s="8">
        <v>4</v>
      </c>
      <c r="B26" s="14" t="s">
        <v>48</v>
      </c>
      <c r="C26" s="14" t="s">
        <v>53</v>
      </c>
      <c r="D26" s="9" t="s">
        <v>50</v>
      </c>
      <c r="E26" s="14">
        <v>5</v>
      </c>
      <c r="F26" s="14"/>
      <c r="G26" s="9" t="s">
        <v>18</v>
      </c>
      <c r="H26" s="9" t="s">
        <v>18</v>
      </c>
      <c r="I26" s="9"/>
      <c r="J26" s="9">
        <f t="shared" si="2"/>
        <v>0</v>
      </c>
      <c r="K26" s="9"/>
      <c r="L26" s="9">
        <f t="shared" si="3"/>
        <v>0</v>
      </c>
    </row>
    <row r="27" s="2" customFormat="1" ht="23" customHeight="1" spans="1:12">
      <c r="A27" s="8">
        <v>5</v>
      </c>
      <c r="B27" s="14" t="s">
        <v>48</v>
      </c>
      <c r="C27" s="14" t="s">
        <v>54</v>
      </c>
      <c r="D27" s="9" t="s">
        <v>50</v>
      </c>
      <c r="E27" s="9">
        <v>20</v>
      </c>
      <c r="F27" s="14"/>
      <c r="G27" s="9" t="s">
        <v>18</v>
      </c>
      <c r="H27" s="9" t="s">
        <v>18</v>
      </c>
      <c r="I27" s="9"/>
      <c r="J27" s="9">
        <f t="shared" si="2"/>
        <v>0</v>
      </c>
      <c r="K27" s="9"/>
      <c r="L27" s="9">
        <f t="shared" si="3"/>
        <v>0</v>
      </c>
    </row>
    <row r="28" s="2" customFormat="1" ht="23" customHeight="1" spans="1:12">
      <c r="A28" s="8">
        <v>6</v>
      </c>
      <c r="B28" s="14" t="s">
        <v>48</v>
      </c>
      <c r="C28" s="14" t="s">
        <v>55</v>
      </c>
      <c r="D28" s="9" t="s">
        <v>50</v>
      </c>
      <c r="E28" s="9">
        <v>6</v>
      </c>
      <c r="F28" s="9"/>
      <c r="G28" s="9" t="s">
        <v>18</v>
      </c>
      <c r="H28" s="9" t="s">
        <v>18</v>
      </c>
      <c r="I28" s="9"/>
      <c r="J28" s="9">
        <f t="shared" si="2"/>
        <v>0</v>
      </c>
      <c r="K28" s="9"/>
      <c r="L28" s="9">
        <f t="shared" si="3"/>
        <v>0</v>
      </c>
    </row>
    <row r="29" s="2" customFormat="1" ht="23" customHeight="1" spans="1:12">
      <c r="A29" s="8">
        <v>7</v>
      </c>
      <c r="B29" s="14" t="s">
        <v>48</v>
      </c>
      <c r="C29" s="14" t="s">
        <v>56</v>
      </c>
      <c r="D29" s="9" t="s">
        <v>50</v>
      </c>
      <c r="E29" s="9">
        <v>20</v>
      </c>
      <c r="F29" s="9"/>
      <c r="G29" s="9" t="s">
        <v>18</v>
      </c>
      <c r="H29" s="9" t="s">
        <v>18</v>
      </c>
      <c r="I29" s="9"/>
      <c r="J29" s="9">
        <f t="shared" si="2"/>
        <v>0</v>
      </c>
      <c r="K29" s="9"/>
      <c r="L29" s="9">
        <f t="shared" si="3"/>
        <v>0</v>
      </c>
    </row>
    <row r="30" s="2" customFormat="1" ht="23" customHeight="1" spans="1:12">
      <c r="A30" s="8">
        <v>8</v>
      </c>
      <c r="B30" s="14" t="s">
        <v>48</v>
      </c>
      <c r="C30" s="14" t="s">
        <v>57</v>
      </c>
      <c r="D30" s="9" t="s">
        <v>50</v>
      </c>
      <c r="E30" s="15">
        <v>20</v>
      </c>
      <c r="F30" s="9"/>
      <c r="G30" s="9" t="s">
        <v>18</v>
      </c>
      <c r="H30" s="9" t="s">
        <v>18</v>
      </c>
      <c r="I30" s="9"/>
      <c r="J30" s="9">
        <f t="shared" si="2"/>
        <v>0</v>
      </c>
      <c r="K30" s="9"/>
      <c r="L30" s="9">
        <f t="shared" si="3"/>
        <v>0</v>
      </c>
    </row>
    <row r="31" s="2" customFormat="1" ht="23" customHeight="1" spans="1:12">
      <c r="A31" s="8">
        <v>9</v>
      </c>
      <c r="B31" s="14" t="s">
        <v>58</v>
      </c>
      <c r="C31" s="14" t="s">
        <v>59</v>
      </c>
      <c r="D31" s="9" t="s">
        <v>60</v>
      </c>
      <c r="E31" s="14">
        <f>20+14</f>
        <v>34</v>
      </c>
      <c r="F31" s="14"/>
      <c r="G31" s="9" t="s">
        <v>18</v>
      </c>
      <c r="H31" s="9" t="s">
        <v>18</v>
      </c>
      <c r="I31" s="9"/>
      <c r="J31" s="9">
        <f t="shared" si="2"/>
        <v>0</v>
      </c>
      <c r="K31" s="9"/>
      <c r="L31" s="9">
        <f t="shared" si="3"/>
        <v>0</v>
      </c>
    </row>
    <row r="32" s="2" customFormat="1" ht="23" customHeight="1" spans="1:12">
      <c r="A32" s="8">
        <v>10</v>
      </c>
      <c r="B32" s="14" t="s">
        <v>61</v>
      </c>
      <c r="C32" s="14" t="s">
        <v>62</v>
      </c>
      <c r="D32" s="9" t="s">
        <v>60</v>
      </c>
      <c r="E32" s="14">
        <v>1</v>
      </c>
      <c r="F32" s="14"/>
      <c r="G32" s="9" t="s">
        <v>18</v>
      </c>
      <c r="H32" s="9" t="s">
        <v>18</v>
      </c>
      <c r="I32" s="9"/>
      <c r="J32" s="9">
        <f t="shared" si="2"/>
        <v>0</v>
      </c>
      <c r="K32" s="9"/>
      <c r="L32" s="9">
        <f t="shared" si="3"/>
        <v>0</v>
      </c>
    </row>
    <row r="33" s="2" customFormat="1" ht="23" customHeight="1" spans="1:12">
      <c r="A33" s="8">
        <v>11</v>
      </c>
      <c r="B33" s="14" t="s">
        <v>63</v>
      </c>
      <c r="C33" s="14" t="s">
        <v>64</v>
      </c>
      <c r="D33" s="9" t="s">
        <v>60</v>
      </c>
      <c r="E33" s="14">
        <v>2</v>
      </c>
      <c r="F33" s="14"/>
      <c r="G33" s="9" t="s">
        <v>18</v>
      </c>
      <c r="H33" s="9" t="s">
        <v>18</v>
      </c>
      <c r="I33" s="9"/>
      <c r="J33" s="9">
        <f t="shared" si="2"/>
        <v>0</v>
      </c>
      <c r="K33" s="9"/>
      <c r="L33" s="9">
        <f t="shared" si="3"/>
        <v>0</v>
      </c>
    </row>
    <row r="34" s="2" customFormat="1" ht="23" customHeight="1" spans="1:12">
      <c r="A34" s="8">
        <v>12</v>
      </c>
      <c r="B34" s="14" t="s">
        <v>63</v>
      </c>
      <c r="C34" s="14" t="s">
        <v>65</v>
      </c>
      <c r="D34" s="9" t="s">
        <v>60</v>
      </c>
      <c r="E34" s="14">
        <v>2</v>
      </c>
      <c r="F34" s="14"/>
      <c r="G34" s="9" t="s">
        <v>18</v>
      </c>
      <c r="H34" s="9" t="s">
        <v>18</v>
      </c>
      <c r="I34" s="9"/>
      <c r="J34" s="9">
        <f t="shared" si="2"/>
        <v>0</v>
      </c>
      <c r="K34" s="9"/>
      <c r="L34" s="9">
        <f t="shared" si="3"/>
        <v>0</v>
      </c>
    </row>
    <row r="35" s="2" customFormat="1" ht="23" customHeight="1" spans="1:12">
      <c r="A35" s="8">
        <v>13</v>
      </c>
      <c r="B35" s="14" t="s">
        <v>66</v>
      </c>
      <c r="C35" s="14" t="s">
        <v>62</v>
      </c>
      <c r="D35" s="9" t="s">
        <v>60</v>
      </c>
      <c r="E35" s="14">
        <v>1</v>
      </c>
      <c r="F35" s="14"/>
      <c r="G35" s="9" t="s">
        <v>18</v>
      </c>
      <c r="H35" s="9" t="s">
        <v>18</v>
      </c>
      <c r="I35" s="9"/>
      <c r="J35" s="9">
        <f t="shared" si="2"/>
        <v>0</v>
      </c>
      <c r="K35" s="9"/>
      <c r="L35" s="9">
        <f t="shared" si="3"/>
        <v>0</v>
      </c>
    </row>
    <row r="36" s="2" customFormat="1" ht="23" customHeight="1" spans="1:12">
      <c r="A36" s="8">
        <v>14</v>
      </c>
      <c r="B36" s="14" t="s">
        <v>67</v>
      </c>
      <c r="C36" s="14" t="s">
        <v>68</v>
      </c>
      <c r="D36" s="9" t="s">
        <v>60</v>
      </c>
      <c r="E36" s="14">
        <v>3</v>
      </c>
      <c r="F36" s="14"/>
      <c r="G36" s="9" t="s">
        <v>18</v>
      </c>
      <c r="H36" s="9" t="s">
        <v>18</v>
      </c>
      <c r="I36" s="9"/>
      <c r="J36" s="9">
        <f t="shared" si="2"/>
        <v>0</v>
      </c>
      <c r="K36" s="9"/>
      <c r="L36" s="9">
        <f t="shared" si="3"/>
        <v>0</v>
      </c>
    </row>
    <row r="37" s="2" customFormat="1" ht="23" customHeight="1" spans="1:12">
      <c r="A37" s="8">
        <v>15</v>
      </c>
      <c r="B37" s="14" t="s">
        <v>69</v>
      </c>
      <c r="C37" s="14" t="s">
        <v>70</v>
      </c>
      <c r="D37" s="9" t="s">
        <v>60</v>
      </c>
      <c r="E37" s="14">
        <v>1</v>
      </c>
      <c r="F37" s="14" t="s">
        <v>71</v>
      </c>
      <c r="G37" s="9" t="s">
        <v>18</v>
      </c>
      <c r="H37" s="9" t="s">
        <v>18</v>
      </c>
      <c r="I37" s="9"/>
      <c r="J37" s="9">
        <f t="shared" si="2"/>
        <v>0</v>
      </c>
      <c r="K37" s="9"/>
      <c r="L37" s="9">
        <f t="shared" si="3"/>
        <v>0</v>
      </c>
    </row>
    <row r="38" s="2" customFormat="1" ht="23" customHeight="1" spans="1:12">
      <c r="A38" s="8">
        <v>16</v>
      </c>
      <c r="B38" s="14" t="s">
        <v>69</v>
      </c>
      <c r="C38" s="14" t="s">
        <v>72</v>
      </c>
      <c r="D38" s="9" t="s">
        <v>60</v>
      </c>
      <c r="E38" s="14">
        <v>8</v>
      </c>
      <c r="F38" s="14" t="s">
        <v>73</v>
      </c>
      <c r="G38" s="9" t="s">
        <v>18</v>
      </c>
      <c r="H38" s="9" t="s">
        <v>18</v>
      </c>
      <c r="I38" s="9"/>
      <c r="J38" s="9">
        <f t="shared" si="2"/>
        <v>0</v>
      </c>
      <c r="K38" s="9"/>
      <c r="L38" s="9">
        <f t="shared" si="3"/>
        <v>0</v>
      </c>
    </row>
    <row r="39" s="2" customFormat="1" ht="23" customHeight="1" spans="1:12">
      <c r="A39" s="8">
        <v>17</v>
      </c>
      <c r="B39" s="14" t="s">
        <v>74</v>
      </c>
      <c r="C39" s="14" t="s">
        <v>75</v>
      </c>
      <c r="D39" s="9" t="s">
        <v>60</v>
      </c>
      <c r="E39" s="14">
        <v>3</v>
      </c>
      <c r="F39" s="14" t="s">
        <v>73</v>
      </c>
      <c r="G39" s="9" t="s">
        <v>18</v>
      </c>
      <c r="H39" s="9" t="s">
        <v>18</v>
      </c>
      <c r="I39" s="9"/>
      <c r="J39" s="9">
        <f t="shared" si="2"/>
        <v>0</v>
      </c>
      <c r="K39" s="9"/>
      <c r="L39" s="9">
        <f t="shared" si="3"/>
        <v>0</v>
      </c>
    </row>
    <row r="40" s="2" customFormat="1" ht="37" customHeight="1" spans="1:12">
      <c r="A40" s="8">
        <v>18</v>
      </c>
      <c r="B40" s="14" t="s">
        <v>76</v>
      </c>
      <c r="C40" s="14" t="s">
        <v>77</v>
      </c>
      <c r="D40" s="9" t="s">
        <v>60</v>
      </c>
      <c r="E40" s="14">
        <v>4</v>
      </c>
      <c r="F40" s="14" t="s">
        <v>78</v>
      </c>
      <c r="G40" s="9" t="s">
        <v>18</v>
      </c>
      <c r="H40" s="9" t="s">
        <v>18</v>
      </c>
      <c r="I40" s="9"/>
      <c r="J40" s="9">
        <f t="shared" si="2"/>
        <v>0</v>
      </c>
      <c r="K40" s="9"/>
      <c r="L40" s="9">
        <f t="shared" si="3"/>
        <v>0</v>
      </c>
    </row>
    <row r="41" s="2" customFormat="1" ht="23" customHeight="1" spans="1:12">
      <c r="A41" s="8">
        <v>19</v>
      </c>
      <c r="B41" s="14" t="s">
        <v>69</v>
      </c>
      <c r="C41" s="14" t="s">
        <v>79</v>
      </c>
      <c r="D41" s="9" t="s">
        <v>60</v>
      </c>
      <c r="E41" s="14">
        <v>1</v>
      </c>
      <c r="F41" s="14" t="s">
        <v>71</v>
      </c>
      <c r="G41" s="9" t="s">
        <v>18</v>
      </c>
      <c r="H41" s="9" t="s">
        <v>18</v>
      </c>
      <c r="I41" s="9"/>
      <c r="J41" s="9">
        <f t="shared" si="2"/>
        <v>0</v>
      </c>
      <c r="K41" s="9"/>
      <c r="L41" s="9">
        <f t="shared" si="3"/>
        <v>0</v>
      </c>
    </row>
    <row r="42" s="2" customFormat="1" ht="23" customHeight="1" spans="1:12">
      <c r="A42" s="8">
        <v>20</v>
      </c>
      <c r="B42" s="14" t="s">
        <v>76</v>
      </c>
      <c r="C42" s="14" t="s">
        <v>77</v>
      </c>
      <c r="D42" s="9" t="s">
        <v>60</v>
      </c>
      <c r="E42" s="14">
        <v>3</v>
      </c>
      <c r="F42" s="14" t="s">
        <v>80</v>
      </c>
      <c r="G42" s="9" t="s">
        <v>18</v>
      </c>
      <c r="H42" s="9" t="s">
        <v>18</v>
      </c>
      <c r="I42" s="9"/>
      <c r="J42" s="9">
        <f t="shared" si="2"/>
        <v>0</v>
      </c>
      <c r="K42" s="9"/>
      <c r="L42" s="9">
        <f t="shared" si="3"/>
        <v>0</v>
      </c>
    </row>
    <row r="43" s="2" customFormat="1" ht="23" customHeight="1" spans="1:12">
      <c r="A43" s="8">
        <v>21</v>
      </c>
      <c r="B43" s="14" t="s">
        <v>69</v>
      </c>
      <c r="C43" s="14" t="s">
        <v>81</v>
      </c>
      <c r="D43" s="9" t="s">
        <v>60</v>
      </c>
      <c r="E43" s="14">
        <v>3</v>
      </c>
      <c r="F43" s="14" t="s">
        <v>80</v>
      </c>
      <c r="G43" s="9" t="s">
        <v>18</v>
      </c>
      <c r="H43" s="9" t="s">
        <v>18</v>
      </c>
      <c r="I43" s="9"/>
      <c r="J43" s="9">
        <f t="shared" si="2"/>
        <v>0</v>
      </c>
      <c r="K43" s="9"/>
      <c r="L43" s="9">
        <f t="shared" si="3"/>
        <v>0</v>
      </c>
    </row>
    <row r="44" s="2" customFormat="1" ht="23" customHeight="1" spans="1:12">
      <c r="A44" s="8">
        <v>22</v>
      </c>
      <c r="B44" s="14" t="s">
        <v>82</v>
      </c>
      <c r="C44" s="14" t="s">
        <v>75</v>
      </c>
      <c r="D44" s="9" t="s">
        <v>60</v>
      </c>
      <c r="E44" s="14">
        <v>1</v>
      </c>
      <c r="F44" s="14" t="s">
        <v>80</v>
      </c>
      <c r="G44" s="9" t="s">
        <v>18</v>
      </c>
      <c r="H44" s="9" t="s">
        <v>18</v>
      </c>
      <c r="I44" s="9"/>
      <c r="J44" s="9">
        <f t="shared" si="2"/>
        <v>0</v>
      </c>
      <c r="K44" s="9"/>
      <c r="L44" s="9">
        <f t="shared" si="3"/>
        <v>0</v>
      </c>
    </row>
    <row r="45" s="2" customFormat="1" ht="23" customHeight="1" spans="1:12">
      <c r="A45" s="8">
        <v>23</v>
      </c>
      <c r="B45" s="14" t="s">
        <v>83</v>
      </c>
      <c r="C45" s="14" t="s">
        <v>84</v>
      </c>
      <c r="D45" s="14" t="s">
        <v>85</v>
      </c>
      <c r="E45" s="14">
        <v>5</v>
      </c>
      <c r="F45" s="14" t="s">
        <v>86</v>
      </c>
      <c r="G45" s="9" t="s">
        <v>18</v>
      </c>
      <c r="H45" s="9" t="s">
        <v>18</v>
      </c>
      <c r="I45" s="9"/>
      <c r="J45" s="9">
        <f t="shared" si="2"/>
        <v>0</v>
      </c>
      <c r="K45" s="9"/>
      <c r="L45" s="9">
        <f t="shared" si="3"/>
        <v>0</v>
      </c>
    </row>
    <row r="46" s="2" customFormat="1" ht="23" customHeight="1" spans="1:12">
      <c r="A46" s="8">
        <v>24</v>
      </c>
      <c r="B46" s="14" t="s">
        <v>87</v>
      </c>
      <c r="C46" s="14" t="s">
        <v>88</v>
      </c>
      <c r="D46" s="14" t="s">
        <v>85</v>
      </c>
      <c r="E46" s="14">
        <v>40</v>
      </c>
      <c r="F46" s="14" t="s">
        <v>86</v>
      </c>
      <c r="G46" s="9" t="s">
        <v>18</v>
      </c>
      <c r="H46" s="9" t="s">
        <v>18</v>
      </c>
      <c r="I46" s="9"/>
      <c r="J46" s="9">
        <f t="shared" si="2"/>
        <v>0</v>
      </c>
      <c r="K46" s="9"/>
      <c r="L46" s="9">
        <f t="shared" si="3"/>
        <v>0</v>
      </c>
    </row>
    <row r="47" s="2" customFormat="1" ht="23" customHeight="1" spans="1:12">
      <c r="A47" s="8">
        <v>25</v>
      </c>
      <c r="B47" s="14" t="s">
        <v>87</v>
      </c>
      <c r="C47" s="14" t="s">
        <v>89</v>
      </c>
      <c r="D47" s="14" t="s">
        <v>85</v>
      </c>
      <c r="E47" s="14">
        <v>3</v>
      </c>
      <c r="F47" s="14" t="s">
        <v>86</v>
      </c>
      <c r="G47" s="9" t="s">
        <v>18</v>
      </c>
      <c r="H47" s="9" t="s">
        <v>18</v>
      </c>
      <c r="I47" s="9"/>
      <c r="J47" s="9">
        <f t="shared" si="2"/>
        <v>0</v>
      </c>
      <c r="K47" s="9"/>
      <c r="L47" s="9">
        <f t="shared" si="3"/>
        <v>0</v>
      </c>
    </row>
    <row r="48" s="2" customFormat="1" ht="23" customHeight="1" spans="1:12">
      <c r="A48" s="8">
        <v>26</v>
      </c>
      <c r="B48" s="14" t="s">
        <v>87</v>
      </c>
      <c r="C48" s="14" t="s">
        <v>90</v>
      </c>
      <c r="D48" s="14" t="s">
        <v>85</v>
      </c>
      <c r="E48" s="14">
        <v>9</v>
      </c>
      <c r="F48" s="14" t="s">
        <v>86</v>
      </c>
      <c r="G48" s="9" t="s">
        <v>18</v>
      </c>
      <c r="H48" s="9" t="s">
        <v>18</v>
      </c>
      <c r="I48" s="9"/>
      <c r="J48" s="9">
        <f t="shared" si="2"/>
        <v>0</v>
      </c>
      <c r="K48" s="9"/>
      <c r="L48" s="9">
        <f t="shared" si="3"/>
        <v>0</v>
      </c>
    </row>
    <row r="49" s="2" customFormat="1" ht="23" customHeight="1" spans="1:12">
      <c r="A49" s="8">
        <v>27</v>
      </c>
      <c r="B49" s="14" t="s">
        <v>91</v>
      </c>
      <c r="C49" s="14" t="s">
        <v>92</v>
      </c>
      <c r="D49" s="14" t="s">
        <v>85</v>
      </c>
      <c r="E49" s="14">
        <v>2</v>
      </c>
      <c r="F49" s="14" t="s">
        <v>86</v>
      </c>
      <c r="G49" s="9" t="s">
        <v>18</v>
      </c>
      <c r="H49" s="9" t="s">
        <v>18</v>
      </c>
      <c r="I49" s="9"/>
      <c r="J49" s="9">
        <f t="shared" si="2"/>
        <v>0</v>
      </c>
      <c r="K49" s="9"/>
      <c r="L49" s="9">
        <f t="shared" si="3"/>
        <v>0</v>
      </c>
    </row>
    <row r="50" s="2" customFormat="1" ht="23" customHeight="1" spans="1:12">
      <c r="A50" s="8">
        <v>28</v>
      </c>
      <c r="B50" s="14" t="s">
        <v>91</v>
      </c>
      <c r="C50" s="14" t="s">
        <v>93</v>
      </c>
      <c r="D50" s="14" t="s">
        <v>85</v>
      </c>
      <c r="E50" s="14">
        <v>1</v>
      </c>
      <c r="F50" s="14" t="s">
        <v>86</v>
      </c>
      <c r="G50" s="9" t="s">
        <v>18</v>
      </c>
      <c r="H50" s="9" t="s">
        <v>18</v>
      </c>
      <c r="I50" s="9"/>
      <c r="J50" s="9">
        <f t="shared" si="2"/>
        <v>0</v>
      </c>
      <c r="K50" s="9"/>
      <c r="L50" s="9">
        <f t="shared" si="3"/>
        <v>0</v>
      </c>
    </row>
    <row r="51" s="2" customFormat="1" ht="23" customHeight="1" spans="1:12">
      <c r="A51" s="8">
        <v>29</v>
      </c>
      <c r="B51" s="14" t="s">
        <v>94</v>
      </c>
      <c r="C51" s="14" t="s">
        <v>95</v>
      </c>
      <c r="D51" s="14" t="s">
        <v>96</v>
      </c>
      <c r="E51" s="14">
        <v>2</v>
      </c>
      <c r="F51" s="14" t="s">
        <v>97</v>
      </c>
      <c r="G51" s="9" t="s">
        <v>18</v>
      </c>
      <c r="H51" s="9" t="s">
        <v>18</v>
      </c>
      <c r="I51" s="9"/>
      <c r="J51" s="9">
        <f t="shared" si="2"/>
        <v>0</v>
      </c>
      <c r="K51" s="9"/>
      <c r="L51" s="9">
        <f t="shared" si="3"/>
        <v>0</v>
      </c>
    </row>
    <row r="52" s="2" customFormat="1" ht="23" customHeight="1" spans="1:12">
      <c r="A52" s="8">
        <v>30</v>
      </c>
      <c r="B52" s="14" t="s">
        <v>98</v>
      </c>
      <c r="C52" s="14" t="s">
        <v>99</v>
      </c>
      <c r="D52" s="14" t="s">
        <v>96</v>
      </c>
      <c r="E52" s="14">
        <v>35</v>
      </c>
      <c r="F52" s="14" t="s">
        <v>97</v>
      </c>
      <c r="G52" s="9" t="s">
        <v>18</v>
      </c>
      <c r="H52" s="9" t="s">
        <v>18</v>
      </c>
      <c r="I52" s="9"/>
      <c r="J52" s="9">
        <f t="shared" si="2"/>
        <v>0</v>
      </c>
      <c r="K52" s="9"/>
      <c r="L52" s="9">
        <f t="shared" si="3"/>
        <v>0</v>
      </c>
    </row>
    <row r="53" s="2" customFormat="1" ht="23" customHeight="1" spans="1:12">
      <c r="A53" s="8">
        <v>31</v>
      </c>
      <c r="B53" s="14" t="s">
        <v>100</v>
      </c>
      <c r="C53" s="14" t="s">
        <v>101</v>
      </c>
      <c r="D53" s="14" t="s">
        <v>85</v>
      </c>
      <c r="E53" s="14">
        <v>40</v>
      </c>
      <c r="F53" s="14" t="s">
        <v>97</v>
      </c>
      <c r="G53" s="9" t="s">
        <v>18</v>
      </c>
      <c r="H53" s="9" t="s">
        <v>18</v>
      </c>
      <c r="I53" s="9"/>
      <c r="J53" s="9">
        <f t="shared" si="2"/>
        <v>0</v>
      </c>
      <c r="K53" s="9"/>
      <c r="L53" s="9">
        <f t="shared" si="3"/>
        <v>0</v>
      </c>
    </row>
    <row r="54" s="2" customFormat="1" ht="23" customHeight="1" spans="1:12">
      <c r="A54" s="8">
        <v>32</v>
      </c>
      <c r="B54" s="14" t="s">
        <v>102</v>
      </c>
      <c r="C54" s="14" t="s">
        <v>103</v>
      </c>
      <c r="D54" s="14" t="s">
        <v>85</v>
      </c>
      <c r="E54" s="14">
        <v>12</v>
      </c>
      <c r="F54" s="14" t="s">
        <v>97</v>
      </c>
      <c r="G54" s="9" t="s">
        <v>18</v>
      </c>
      <c r="H54" s="9" t="s">
        <v>18</v>
      </c>
      <c r="I54" s="9"/>
      <c r="J54" s="9">
        <f t="shared" si="2"/>
        <v>0</v>
      </c>
      <c r="K54" s="9"/>
      <c r="L54" s="9">
        <f t="shared" si="3"/>
        <v>0</v>
      </c>
    </row>
    <row r="55" s="2" customFormat="1" ht="23" customHeight="1" spans="1:12">
      <c r="A55" s="8">
        <v>33</v>
      </c>
      <c r="B55" s="14" t="s">
        <v>104</v>
      </c>
      <c r="C55" s="14" t="s">
        <v>105</v>
      </c>
      <c r="D55" s="14" t="s">
        <v>85</v>
      </c>
      <c r="E55" s="14">
        <v>48</v>
      </c>
      <c r="F55" s="14" t="s">
        <v>106</v>
      </c>
      <c r="G55" s="9" t="s">
        <v>18</v>
      </c>
      <c r="H55" s="9" t="s">
        <v>18</v>
      </c>
      <c r="I55" s="9"/>
      <c r="J55" s="9">
        <f t="shared" si="2"/>
        <v>0</v>
      </c>
      <c r="K55" s="9"/>
      <c r="L55" s="9">
        <f t="shared" si="3"/>
        <v>0</v>
      </c>
    </row>
    <row r="56" s="2" customFormat="1" ht="23" customHeight="1" spans="1:12">
      <c r="A56" s="8">
        <v>34</v>
      </c>
      <c r="B56" s="14" t="s">
        <v>107</v>
      </c>
      <c r="C56" s="14" t="s">
        <v>108</v>
      </c>
      <c r="D56" s="14" t="s">
        <v>85</v>
      </c>
      <c r="E56" s="14">
        <v>10</v>
      </c>
      <c r="F56" s="14" t="s">
        <v>86</v>
      </c>
      <c r="G56" s="9" t="s">
        <v>18</v>
      </c>
      <c r="H56" s="9" t="s">
        <v>18</v>
      </c>
      <c r="I56" s="9"/>
      <c r="J56" s="9">
        <f t="shared" si="2"/>
        <v>0</v>
      </c>
      <c r="K56" s="9"/>
      <c r="L56" s="9">
        <f t="shared" si="3"/>
        <v>0</v>
      </c>
    </row>
    <row r="57" s="2" customFormat="1" ht="23" customHeight="1" spans="1:12">
      <c r="A57" s="8">
        <v>35</v>
      </c>
      <c r="B57" s="14" t="s">
        <v>107</v>
      </c>
      <c r="C57" s="14" t="s">
        <v>109</v>
      </c>
      <c r="D57" s="14" t="s">
        <v>85</v>
      </c>
      <c r="E57" s="14">
        <v>20</v>
      </c>
      <c r="F57" s="14" t="s">
        <v>86</v>
      </c>
      <c r="G57" s="9" t="s">
        <v>18</v>
      </c>
      <c r="H57" s="9" t="s">
        <v>18</v>
      </c>
      <c r="I57" s="9"/>
      <c r="J57" s="9">
        <f t="shared" si="2"/>
        <v>0</v>
      </c>
      <c r="K57" s="9"/>
      <c r="L57" s="9">
        <f t="shared" si="3"/>
        <v>0</v>
      </c>
    </row>
    <row r="58" s="2" customFormat="1" ht="23" customHeight="1" spans="1:12">
      <c r="A58" s="8">
        <v>36</v>
      </c>
      <c r="B58" s="14" t="s">
        <v>107</v>
      </c>
      <c r="C58" s="14" t="s">
        <v>110</v>
      </c>
      <c r="D58" s="14" t="s">
        <v>85</v>
      </c>
      <c r="E58" s="14">
        <v>10</v>
      </c>
      <c r="F58" s="14" t="s">
        <v>86</v>
      </c>
      <c r="G58" s="9" t="s">
        <v>18</v>
      </c>
      <c r="H58" s="9" t="s">
        <v>18</v>
      </c>
      <c r="I58" s="9"/>
      <c r="J58" s="9">
        <f t="shared" si="2"/>
        <v>0</v>
      </c>
      <c r="K58" s="9"/>
      <c r="L58" s="9">
        <f t="shared" si="3"/>
        <v>0</v>
      </c>
    </row>
    <row r="59" s="2" customFormat="1" ht="23" customHeight="1" spans="1:12">
      <c r="A59" s="8">
        <v>37</v>
      </c>
      <c r="B59" s="14" t="s">
        <v>98</v>
      </c>
      <c r="C59" s="14" t="s">
        <v>111</v>
      </c>
      <c r="D59" s="14" t="s">
        <v>96</v>
      </c>
      <c r="E59" s="14">
        <v>20</v>
      </c>
      <c r="F59" s="14" t="s">
        <v>97</v>
      </c>
      <c r="G59" s="9" t="s">
        <v>18</v>
      </c>
      <c r="H59" s="9" t="s">
        <v>18</v>
      </c>
      <c r="I59" s="9"/>
      <c r="J59" s="9">
        <f t="shared" si="2"/>
        <v>0</v>
      </c>
      <c r="K59" s="9"/>
      <c r="L59" s="9">
        <f t="shared" si="3"/>
        <v>0</v>
      </c>
    </row>
    <row r="60" s="2" customFormat="1" ht="70" spans="1:12">
      <c r="A60" s="8">
        <v>38</v>
      </c>
      <c r="B60" s="14" t="s">
        <v>112</v>
      </c>
      <c r="C60" s="9" t="s">
        <v>113</v>
      </c>
      <c r="D60" s="14" t="s">
        <v>114</v>
      </c>
      <c r="E60" s="14">
        <v>1200</v>
      </c>
      <c r="F60" s="14"/>
      <c r="G60" s="9" t="s">
        <v>18</v>
      </c>
      <c r="H60" s="9" t="s">
        <v>18</v>
      </c>
      <c r="I60" s="9"/>
      <c r="J60" s="9">
        <f t="shared" si="2"/>
        <v>0</v>
      </c>
      <c r="K60" s="9"/>
      <c r="L60" s="9">
        <f t="shared" si="3"/>
        <v>0</v>
      </c>
    </row>
    <row r="61" s="2" customFormat="1" ht="50" customHeight="1" spans="1:12">
      <c r="A61" s="8">
        <v>39</v>
      </c>
      <c r="B61" s="9" t="s">
        <v>115</v>
      </c>
      <c r="C61" s="9" t="s">
        <v>116</v>
      </c>
      <c r="D61" s="16" t="s">
        <v>117</v>
      </c>
      <c r="E61" s="9">
        <v>95</v>
      </c>
      <c r="F61" s="9"/>
      <c r="G61" s="9" t="s">
        <v>18</v>
      </c>
      <c r="H61" s="9" t="s">
        <v>18</v>
      </c>
      <c r="I61" s="9"/>
      <c r="J61" s="9">
        <f t="shared" si="2"/>
        <v>0</v>
      </c>
      <c r="K61" s="9"/>
      <c r="L61" s="9">
        <f t="shared" si="3"/>
        <v>0</v>
      </c>
    </row>
    <row r="62" s="2" customFormat="1" ht="23" customHeight="1" spans="1:12">
      <c r="A62" s="8">
        <v>40</v>
      </c>
      <c r="B62" s="9" t="s">
        <v>118</v>
      </c>
      <c r="C62" s="9" t="s">
        <v>119</v>
      </c>
      <c r="D62" s="16" t="s">
        <v>120</v>
      </c>
      <c r="E62" s="9">
        <v>10</v>
      </c>
      <c r="F62" s="9"/>
      <c r="G62" s="9" t="s">
        <v>18</v>
      </c>
      <c r="H62" s="9" t="s">
        <v>18</v>
      </c>
      <c r="I62" s="9"/>
      <c r="J62" s="9">
        <f t="shared" si="2"/>
        <v>0</v>
      </c>
      <c r="K62" s="17"/>
      <c r="L62" s="9">
        <f t="shared" si="3"/>
        <v>0</v>
      </c>
    </row>
    <row r="63" s="2" customFormat="1" ht="23" customHeight="1" spans="1:12">
      <c r="A63" s="8">
        <v>41</v>
      </c>
      <c r="B63" s="9" t="s">
        <v>118</v>
      </c>
      <c r="C63" s="9" t="s">
        <v>121</v>
      </c>
      <c r="D63" s="16" t="s">
        <v>117</v>
      </c>
      <c r="E63" s="9">
        <v>200</v>
      </c>
      <c r="F63" s="9"/>
      <c r="G63" s="9" t="s">
        <v>18</v>
      </c>
      <c r="H63" s="9" t="s">
        <v>18</v>
      </c>
      <c r="I63" s="9"/>
      <c r="J63" s="9">
        <f t="shared" si="2"/>
        <v>0</v>
      </c>
      <c r="K63" s="17"/>
      <c r="L63" s="9">
        <f t="shared" si="3"/>
        <v>0</v>
      </c>
    </row>
    <row r="64" s="1" customFormat="1" ht="23" customHeight="1" spans="1:12">
      <c r="A64" s="10">
        <v>42</v>
      </c>
      <c r="B64" s="11" t="s">
        <v>41</v>
      </c>
      <c r="C64" s="11"/>
      <c r="D64" s="11"/>
      <c r="E64" s="11"/>
      <c r="F64" s="11"/>
      <c r="G64" s="11"/>
      <c r="H64" s="11"/>
      <c r="I64" s="11"/>
      <c r="J64" s="13">
        <f>SUM(J23:J63)</f>
        <v>0</v>
      </c>
      <c r="K64" s="11"/>
      <c r="L64" s="13">
        <f>SUM(L23:L63)</f>
        <v>0</v>
      </c>
    </row>
    <row r="65" s="2" customFormat="1" ht="23" customHeight="1" spans="1:12">
      <c r="A65" s="10" t="s">
        <v>122</v>
      </c>
      <c r="B65" s="11" t="s">
        <v>123</v>
      </c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="2" customFormat="1" ht="168" spans="1:12">
      <c r="A66" s="8">
        <v>1</v>
      </c>
      <c r="B66" s="9" t="s">
        <v>124</v>
      </c>
      <c r="C66" s="9" t="s">
        <v>125</v>
      </c>
      <c r="D66" s="9" t="s">
        <v>126</v>
      </c>
      <c r="E66" s="9">
        <v>2</v>
      </c>
      <c r="F66" s="9" t="s">
        <v>127</v>
      </c>
      <c r="G66" s="9" t="s">
        <v>18</v>
      </c>
      <c r="H66" s="9" t="s">
        <v>18</v>
      </c>
      <c r="I66" s="9"/>
      <c r="J66" s="9">
        <f>I66*E66</f>
        <v>0</v>
      </c>
      <c r="K66" s="9"/>
      <c r="L66" s="9">
        <f>K66*E66</f>
        <v>0</v>
      </c>
    </row>
    <row r="67" s="3" customFormat="1" ht="36" customHeight="1" spans="1:12">
      <c r="A67" s="18">
        <v>1.1</v>
      </c>
      <c r="B67" s="14" t="s">
        <v>128</v>
      </c>
      <c r="C67" s="14" t="s">
        <v>129</v>
      </c>
      <c r="D67" s="14" t="s">
        <v>60</v>
      </c>
      <c r="E67" s="14">
        <v>1</v>
      </c>
      <c r="F67" s="14" t="s">
        <v>130</v>
      </c>
      <c r="G67" s="9" t="s">
        <v>18</v>
      </c>
      <c r="H67" s="9" t="s">
        <v>18</v>
      </c>
      <c r="I67" s="18"/>
      <c r="J67" s="18"/>
      <c r="K67" s="18"/>
      <c r="L67" s="18"/>
    </row>
    <row r="68" s="3" customFormat="1" ht="23" customHeight="1" spans="1:12">
      <c r="A68" s="18">
        <v>1.2</v>
      </c>
      <c r="B68" s="19" t="s">
        <v>131</v>
      </c>
      <c r="C68" s="19" t="s">
        <v>132</v>
      </c>
      <c r="D68" s="19" t="s">
        <v>126</v>
      </c>
      <c r="E68" s="19">
        <v>2</v>
      </c>
      <c r="F68" s="19"/>
      <c r="G68" s="9" t="s">
        <v>18</v>
      </c>
      <c r="H68" s="9" t="s">
        <v>18</v>
      </c>
      <c r="I68" s="18"/>
      <c r="J68" s="18"/>
      <c r="K68" s="18"/>
      <c r="L68" s="18"/>
    </row>
    <row r="69" s="3" customFormat="1" ht="37" customHeight="1" spans="1:12">
      <c r="A69" s="18">
        <v>1.3</v>
      </c>
      <c r="B69" s="19" t="s">
        <v>133</v>
      </c>
      <c r="C69" s="19" t="s">
        <v>134</v>
      </c>
      <c r="D69" s="19" t="s">
        <v>126</v>
      </c>
      <c r="E69" s="19">
        <v>2</v>
      </c>
      <c r="F69" s="19" t="s">
        <v>135</v>
      </c>
      <c r="G69" s="9" t="s">
        <v>18</v>
      </c>
      <c r="H69" s="9" t="s">
        <v>18</v>
      </c>
      <c r="I69" s="18"/>
      <c r="J69" s="18"/>
      <c r="K69" s="18"/>
      <c r="L69" s="18"/>
    </row>
    <row r="70" s="3" customFormat="1" ht="40" customHeight="1" spans="1:12">
      <c r="A70" s="18">
        <v>1.4</v>
      </c>
      <c r="B70" s="19" t="s">
        <v>136</v>
      </c>
      <c r="C70" s="19" t="s">
        <v>137</v>
      </c>
      <c r="D70" s="19" t="s">
        <v>126</v>
      </c>
      <c r="E70" s="19">
        <v>2</v>
      </c>
      <c r="F70" s="19" t="s">
        <v>135</v>
      </c>
      <c r="G70" s="9" t="s">
        <v>18</v>
      </c>
      <c r="H70" s="9" t="s">
        <v>18</v>
      </c>
      <c r="I70" s="18"/>
      <c r="J70" s="18"/>
      <c r="K70" s="18"/>
      <c r="L70" s="18"/>
    </row>
    <row r="71" s="3" customFormat="1" ht="31" customHeight="1" spans="1:12">
      <c r="A71" s="18">
        <v>1.5</v>
      </c>
      <c r="B71" s="19" t="s">
        <v>138</v>
      </c>
      <c r="C71" s="19" t="s">
        <v>134</v>
      </c>
      <c r="D71" s="19" t="s">
        <v>126</v>
      </c>
      <c r="E71" s="19">
        <v>2</v>
      </c>
      <c r="F71" s="19" t="s">
        <v>135</v>
      </c>
      <c r="G71" s="9" t="s">
        <v>18</v>
      </c>
      <c r="H71" s="9" t="s">
        <v>18</v>
      </c>
      <c r="I71" s="18"/>
      <c r="J71" s="18"/>
      <c r="K71" s="18"/>
      <c r="L71" s="18"/>
    </row>
    <row r="72" s="3" customFormat="1" ht="33" customHeight="1" spans="1:12">
      <c r="A72" s="18">
        <v>1.6</v>
      </c>
      <c r="B72" s="19" t="s">
        <v>139</v>
      </c>
      <c r="C72" s="19" t="s">
        <v>140</v>
      </c>
      <c r="D72" s="19" t="s">
        <v>126</v>
      </c>
      <c r="E72" s="19">
        <v>2</v>
      </c>
      <c r="F72" s="19" t="s">
        <v>141</v>
      </c>
      <c r="G72" s="9" t="s">
        <v>18</v>
      </c>
      <c r="H72" s="9" t="s">
        <v>18</v>
      </c>
      <c r="I72" s="18"/>
      <c r="J72" s="18"/>
      <c r="K72" s="18"/>
      <c r="L72" s="18"/>
    </row>
    <row r="73" s="3" customFormat="1" ht="23" customHeight="1" spans="1:12">
      <c r="A73" s="18">
        <v>1.7</v>
      </c>
      <c r="B73" s="19" t="s">
        <v>142</v>
      </c>
      <c r="C73" s="19" t="s">
        <v>143</v>
      </c>
      <c r="D73" s="19" t="s">
        <v>144</v>
      </c>
      <c r="E73" s="19">
        <v>1</v>
      </c>
      <c r="F73" s="19"/>
      <c r="G73" s="9" t="s">
        <v>18</v>
      </c>
      <c r="H73" s="9" t="s">
        <v>18</v>
      </c>
      <c r="I73" s="18"/>
      <c r="J73" s="18"/>
      <c r="K73" s="18"/>
      <c r="L73" s="18"/>
    </row>
    <row r="74" s="3" customFormat="1" ht="53" customHeight="1" spans="1:12">
      <c r="A74" s="18">
        <v>1.8</v>
      </c>
      <c r="B74" s="14" t="s">
        <v>145</v>
      </c>
      <c r="C74" s="14" t="s">
        <v>146</v>
      </c>
      <c r="D74" s="14" t="s">
        <v>147</v>
      </c>
      <c r="E74" s="14">
        <v>2</v>
      </c>
      <c r="F74" s="14" t="s">
        <v>148</v>
      </c>
      <c r="G74" s="9" t="s">
        <v>18</v>
      </c>
      <c r="H74" s="9" t="s">
        <v>18</v>
      </c>
      <c r="I74" s="18"/>
      <c r="J74" s="18"/>
      <c r="K74" s="18"/>
      <c r="L74" s="18"/>
    </row>
    <row r="75" s="2" customFormat="1" ht="56" spans="1:12">
      <c r="A75" s="8">
        <v>2</v>
      </c>
      <c r="B75" s="9" t="s">
        <v>149</v>
      </c>
      <c r="C75" s="14" t="s">
        <v>150</v>
      </c>
      <c r="D75" s="14" t="s">
        <v>126</v>
      </c>
      <c r="E75" s="14">
        <v>1</v>
      </c>
      <c r="F75" s="9" t="s">
        <v>151</v>
      </c>
      <c r="G75" s="9" t="s">
        <v>18</v>
      </c>
      <c r="H75" s="9" t="s">
        <v>18</v>
      </c>
      <c r="I75" s="9"/>
      <c r="J75" s="9">
        <f>I75*E75</f>
        <v>0</v>
      </c>
      <c r="K75" s="9"/>
      <c r="L75" s="9">
        <f>K75*E75</f>
        <v>0</v>
      </c>
    </row>
    <row r="76" s="1" customFormat="1" ht="23" customHeight="1" spans="1:12">
      <c r="A76" s="10">
        <v>3</v>
      </c>
      <c r="B76" s="11" t="s">
        <v>41</v>
      </c>
      <c r="C76" s="11"/>
      <c r="D76" s="11"/>
      <c r="E76" s="11"/>
      <c r="F76" s="11"/>
      <c r="G76" s="11"/>
      <c r="H76" s="11"/>
      <c r="I76" s="11"/>
      <c r="J76" s="13">
        <f>J75+J66</f>
        <v>0</v>
      </c>
      <c r="K76" s="11"/>
      <c r="L76" s="13">
        <f>L75+L66</f>
        <v>0</v>
      </c>
    </row>
    <row r="77" s="2" customFormat="1" ht="23" customHeight="1" spans="1:12">
      <c r="A77" s="10" t="s">
        <v>152</v>
      </c>
      <c r="B77" s="11" t="s">
        <v>153</v>
      </c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="2" customFormat="1" ht="23" customHeight="1" spans="1:12">
      <c r="A78" s="8">
        <v>1</v>
      </c>
      <c r="B78" s="20" t="s">
        <v>154</v>
      </c>
      <c r="C78" s="20" t="s">
        <v>155</v>
      </c>
      <c r="D78" s="14" t="s">
        <v>126</v>
      </c>
      <c r="E78" s="14">
        <v>1</v>
      </c>
      <c r="F78" s="20" t="s">
        <v>156</v>
      </c>
      <c r="G78" s="9" t="s">
        <v>18</v>
      </c>
      <c r="H78" s="9" t="s">
        <v>18</v>
      </c>
      <c r="I78" s="9"/>
      <c r="J78" s="9">
        <f>I78*E78</f>
        <v>0</v>
      </c>
      <c r="K78" s="9"/>
      <c r="L78" s="9">
        <f>K78*E78</f>
        <v>0</v>
      </c>
    </row>
    <row r="79" s="2" customFormat="1" ht="23" customHeight="1" spans="1:12">
      <c r="A79" s="8">
        <v>2</v>
      </c>
      <c r="B79" s="20" t="s">
        <v>157</v>
      </c>
      <c r="C79" s="20" t="s">
        <v>155</v>
      </c>
      <c r="D79" s="14" t="s">
        <v>126</v>
      </c>
      <c r="E79" s="14">
        <v>1</v>
      </c>
      <c r="F79" s="20" t="s">
        <v>156</v>
      </c>
      <c r="G79" s="9" t="s">
        <v>18</v>
      </c>
      <c r="H79" s="9" t="s">
        <v>18</v>
      </c>
      <c r="I79" s="9"/>
      <c r="J79" s="9">
        <f t="shared" ref="J79:J97" si="4">I79*E79</f>
        <v>0</v>
      </c>
      <c r="K79" s="9"/>
      <c r="L79" s="9">
        <f t="shared" ref="L79:L97" si="5">K79*E79</f>
        <v>0</v>
      </c>
    </row>
    <row r="80" s="2" customFormat="1" ht="23" customHeight="1" spans="1:12">
      <c r="A80" s="8">
        <v>3</v>
      </c>
      <c r="B80" s="20" t="s">
        <v>158</v>
      </c>
      <c r="C80" s="20" t="s">
        <v>155</v>
      </c>
      <c r="D80" s="14" t="s">
        <v>126</v>
      </c>
      <c r="E80" s="14">
        <v>1</v>
      </c>
      <c r="F80" s="20" t="s">
        <v>156</v>
      </c>
      <c r="G80" s="9" t="s">
        <v>18</v>
      </c>
      <c r="H80" s="9" t="s">
        <v>18</v>
      </c>
      <c r="I80" s="9"/>
      <c r="J80" s="9">
        <f t="shared" si="4"/>
        <v>0</v>
      </c>
      <c r="K80" s="9"/>
      <c r="L80" s="9">
        <f t="shared" si="5"/>
        <v>0</v>
      </c>
    </row>
    <row r="81" s="2" customFormat="1" ht="23" customHeight="1" spans="1:12">
      <c r="A81" s="8">
        <v>4</v>
      </c>
      <c r="B81" s="20" t="s">
        <v>159</v>
      </c>
      <c r="C81" s="20" t="s">
        <v>155</v>
      </c>
      <c r="D81" s="14" t="s">
        <v>126</v>
      </c>
      <c r="E81" s="14">
        <v>1</v>
      </c>
      <c r="F81" s="20" t="s">
        <v>156</v>
      </c>
      <c r="G81" s="9" t="s">
        <v>18</v>
      </c>
      <c r="H81" s="9" t="s">
        <v>18</v>
      </c>
      <c r="I81" s="9"/>
      <c r="J81" s="9">
        <f t="shared" si="4"/>
        <v>0</v>
      </c>
      <c r="K81" s="9"/>
      <c r="L81" s="9">
        <f t="shared" si="5"/>
        <v>0</v>
      </c>
    </row>
    <row r="82" s="2" customFormat="1" ht="23" customHeight="1" spans="1:12">
      <c r="A82" s="8">
        <v>5</v>
      </c>
      <c r="B82" s="20" t="s">
        <v>160</v>
      </c>
      <c r="C82" s="20" t="s">
        <v>155</v>
      </c>
      <c r="D82" s="14" t="s">
        <v>126</v>
      </c>
      <c r="E82" s="14">
        <v>1</v>
      </c>
      <c r="F82" s="20" t="s">
        <v>156</v>
      </c>
      <c r="G82" s="9" t="s">
        <v>18</v>
      </c>
      <c r="H82" s="9" t="s">
        <v>18</v>
      </c>
      <c r="I82" s="9"/>
      <c r="J82" s="9">
        <f t="shared" si="4"/>
        <v>0</v>
      </c>
      <c r="K82" s="9"/>
      <c r="L82" s="9">
        <f t="shared" si="5"/>
        <v>0</v>
      </c>
    </row>
    <row r="83" s="2" customFormat="1" ht="23" customHeight="1" spans="1:12">
      <c r="A83" s="8">
        <v>6</v>
      </c>
      <c r="B83" s="20" t="s">
        <v>161</v>
      </c>
      <c r="C83" s="20" t="s">
        <v>155</v>
      </c>
      <c r="D83" s="14" t="s">
        <v>126</v>
      </c>
      <c r="E83" s="14">
        <v>1</v>
      </c>
      <c r="F83" s="20" t="s">
        <v>156</v>
      </c>
      <c r="G83" s="9" t="s">
        <v>18</v>
      </c>
      <c r="H83" s="9" t="s">
        <v>18</v>
      </c>
      <c r="I83" s="9"/>
      <c r="J83" s="9">
        <f t="shared" si="4"/>
        <v>0</v>
      </c>
      <c r="K83" s="9"/>
      <c r="L83" s="9">
        <f t="shared" si="5"/>
        <v>0</v>
      </c>
    </row>
    <row r="84" s="2" customFormat="1" ht="31" customHeight="1" spans="1:12">
      <c r="A84" s="8">
        <v>7</v>
      </c>
      <c r="B84" s="20" t="s">
        <v>162</v>
      </c>
      <c r="C84" s="20"/>
      <c r="D84" s="20"/>
      <c r="E84" s="20"/>
      <c r="F84" s="20"/>
      <c r="G84" s="9" t="s">
        <v>18</v>
      </c>
      <c r="H84" s="9" t="s">
        <v>18</v>
      </c>
      <c r="I84" s="9"/>
      <c r="J84" s="9">
        <f t="shared" si="4"/>
        <v>0</v>
      </c>
      <c r="K84" s="9"/>
      <c r="L84" s="9">
        <f t="shared" si="5"/>
        <v>0</v>
      </c>
    </row>
    <row r="85" s="2" customFormat="1" ht="31" customHeight="1" spans="1:12">
      <c r="A85" s="8">
        <v>8</v>
      </c>
      <c r="B85" s="20" t="s">
        <v>162</v>
      </c>
      <c r="C85" s="20" t="s">
        <v>163</v>
      </c>
      <c r="D85" s="20" t="s">
        <v>50</v>
      </c>
      <c r="E85" s="20">
        <f>145+140*4</f>
        <v>705</v>
      </c>
      <c r="F85" s="20" t="s">
        <v>164</v>
      </c>
      <c r="G85" s="9" t="s">
        <v>18</v>
      </c>
      <c r="H85" s="9" t="s">
        <v>18</v>
      </c>
      <c r="I85" s="9"/>
      <c r="J85" s="9">
        <f t="shared" si="4"/>
        <v>0</v>
      </c>
      <c r="K85" s="21"/>
      <c r="L85" s="9">
        <f t="shared" si="5"/>
        <v>0</v>
      </c>
    </row>
    <row r="86" s="2" customFormat="1" ht="31" customHeight="1" spans="1:12">
      <c r="A86" s="8">
        <v>9</v>
      </c>
      <c r="B86" s="20" t="s">
        <v>165</v>
      </c>
      <c r="C86" s="20" t="s">
        <v>166</v>
      </c>
      <c r="D86" s="20" t="s">
        <v>50</v>
      </c>
      <c r="E86" s="20">
        <v>5</v>
      </c>
      <c r="F86" s="20"/>
      <c r="G86" s="9" t="s">
        <v>18</v>
      </c>
      <c r="H86" s="9" t="s">
        <v>18</v>
      </c>
      <c r="I86" s="9"/>
      <c r="J86" s="9">
        <f t="shared" si="4"/>
        <v>0</v>
      </c>
      <c r="K86" s="9"/>
      <c r="L86" s="9">
        <f t="shared" si="5"/>
        <v>0</v>
      </c>
    </row>
    <row r="87" s="2" customFormat="1" ht="31" customHeight="1" spans="1:12">
      <c r="A87" s="8">
        <v>10</v>
      </c>
      <c r="B87" s="20" t="s">
        <v>165</v>
      </c>
      <c r="C87" s="20" t="s">
        <v>167</v>
      </c>
      <c r="D87" s="20" t="s">
        <v>50</v>
      </c>
      <c r="E87" s="20">
        <v>70</v>
      </c>
      <c r="F87" s="20"/>
      <c r="G87" s="9" t="s">
        <v>18</v>
      </c>
      <c r="H87" s="9" t="s">
        <v>18</v>
      </c>
      <c r="I87" s="9"/>
      <c r="J87" s="9">
        <f t="shared" si="4"/>
        <v>0</v>
      </c>
      <c r="K87" s="21"/>
      <c r="L87" s="9">
        <f t="shared" si="5"/>
        <v>0</v>
      </c>
    </row>
    <row r="88" s="2" customFormat="1" ht="31" customHeight="1" spans="1:12">
      <c r="A88" s="8">
        <v>11</v>
      </c>
      <c r="B88" s="20" t="s">
        <v>168</v>
      </c>
      <c r="C88" s="20" t="s">
        <v>169</v>
      </c>
      <c r="D88" s="20" t="s">
        <v>50</v>
      </c>
      <c r="E88" s="20">
        <v>10</v>
      </c>
      <c r="F88" s="20"/>
      <c r="G88" s="9" t="s">
        <v>18</v>
      </c>
      <c r="H88" s="9" t="s">
        <v>18</v>
      </c>
      <c r="I88" s="9"/>
      <c r="J88" s="9">
        <f t="shared" si="4"/>
        <v>0</v>
      </c>
      <c r="K88" s="9"/>
      <c r="L88" s="9">
        <f t="shared" si="5"/>
        <v>0</v>
      </c>
    </row>
    <row r="89" s="2" customFormat="1" ht="23" customHeight="1" spans="1:12">
      <c r="A89" s="8">
        <v>12</v>
      </c>
      <c r="B89" s="20" t="s">
        <v>170</v>
      </c>
      <c r="C89" s="20" t="s">
        <v>171</v>
      </c>
      <c r="D89" s="20" t="s">
        <v>60</v>
      </c>
      <c r="E89" s="20">
        <v>2</v>
      </c>
      <c r="F89" s="9"/>
      <c r="G89" s="9" t="s">
        <v>18</v>
      </c>
      <c r="H89" s="9" t="s">
        <v>18</v>
      </c>
      <c r="I89" s="9"/>
      <c r="J89" s="9">
        <f t="shared" si="4"/>
        <v>0</v>
      </c>
      <c r="K89" s="9"/>
      <c r="L89" s="9">
        <f t="shared" si="5"/>
        <v>0</v>
      </c>
    </row>
    <row r="90" s="2" customFormat="1" ht="23" customHeight="1" spans="1:12">
      <c r="A90" s="8">
        <v>13</v>
      </c>
      <c r="B90" s="20" t="s">
        <v>170</v>
      </c>
      <c r="C90" s="20" t="s">
        <v>172</v>
      </c>
      <c r="D90" s="20" t="s">
        <v>60</v>
      </c>
      <c r="E90" s="20">
        <v>2</v>
      </c>
      <c r="F90" s="9"/>
      <c r="G90" s="9" t="s">
        <v>18</v>
      </c>
      <c r="H90" s="9" t="s">
        <v>18</v>
      </c>
      <c r="I90" s="9"/>
      <c r="J90" s="9">
        <f t="shared" si="4"/>
        <v>0</v>
      </c>
      <c r="K90" s="9"/>
      <c r="L90" s="9">
        <f t="shared" si="5"/>
        <v>0</v>
      </c>
    </row>
    <row r="91" s="2" customFormat="1" ht="23" customHeight="1" spans="1:12">
      <c r="A91" s="8">
        <v>14</v>
      </c>
      <c r="B91" s="20" t="s">
        <v>173</v>
      </c>
      <c r="C91" s="20" t="s">
        <v>174</v>
      </c>
      <c r="D91" s="20" t="s">
        <v>60</v>
      </c>
      <c r="E91" s="20">
        <v>2</v>
      </c>
      <c r="F91" s="9"/>
      <c r="G91" s="9" t="s">
        <v>18</v>
      </c>
      <c r="H91" s="9" t="s">
        <v>18</v>
      </c>
      <c r="I91" s="9"/>
      <c r="J91" s="9">
        <f t="shared" si="4"/>
        <v>0</v>
      </c>
      <c r="K91" s="9"/>
      <c r="L91" s="9">
        <f t="shared" si="5"/>
        <v>0</v>
      </c>
    </row>
    <row r="92" s="2" customFormat="1" ht="23" customHeight="1" spans="1:12">
      <c r="A92" s="8">
        <v>15</v>
      </c>
      <c r="B92" s="20" t="s">
        <v>175</v>
      </c>
      <c r="C92" s="20" t="s">
        <v>176</v>
      </c>
      <c r="D92" s="20" t="s">
        <v>60</v>
      </c>
      <c r="E92" s="20">
        <v>1</v>
      </c>
      <c r="F92" s="9"/>
      <c r="G92" s="9" t="s">
        <v>18</v>
      </c>
      <c r="H92" s="9" t="s">
        <v>18</v>
      </c>
      <c r="I92" s="9"/>
      <c r="J92" s="9">
        <f t="shared" si="4"/>
        <v>0</v>
      </c>
      <c r="K92" s="9"/>
      <c r="L92" s="9">
        <f t="shared" si="5"/>
        <v>0</v>
      </c>
    </row>
    <row r="93" s="2" customFormat="1" ht="23" customHeight="1" spans="1:12">
      <c r="A93" s="8">
        <v>16</v>
      </c>
      <c r="B93" s="20" t="s">
        <v>177</v>
      </c>
      <c r="C93" s="20" t="s">
        <v>178</v>
      </c>
      <c r="D93" s="20" t="s">
        <v>60</v>
      </c>
      <c r="E93" s="20">
        <v>1</v>
      </c>
      <c r="F93" s="9"/>
      <c r="G93" s="9" t="s">
        <v>18</v>
      </c>
      <c r="H93" s="9" t="s">
        <v>18</v>
      </c>
      <c r="I93" s="9"/>
      <c r="J93" s="9">
        <f t="shared" si="4"/>
        <v>0</v>
      </c>
      <c r="K93" s="9"/>
      <c r="L93" s="9">
        <f t="shared" si="5"/>
        <v>0</v>
      </c>
    </row>
    <row r="94" s="2" customFormat="1" ht="23" customHeight="1" spans="1:12">
      <c r="A94" s="8">
        <v>17</v>
      </c>
      <c r="B94" s="20" t="s">
        <v>179</v>
      </c>
      <c r="C94" s="20" t="s">
        <v>180</v>
      </c>
      <c r="D94" s="20" t="s">
        <v>50</v>
      </c>
      <c r="E94" s="20">
        <v>10</v>
      </c>
      <c r="F94" s="9"/>
      <c r="G94" s="9" t="s">
        <v>18</v>
      </c>
      <c r="H94" s="9" t="s">
        <v>18</v>
      </c>
      <c r="I94" s="9"/>
      <c r="J94" s="9">
        <f t="shared" si="4"/>
        <v>0</v>
      </c>
      <c r="K94" s="9"/>
      <c r="L94" s="9">
        <f t="shared" si="5"/>
        <v>0</v>
      </c>
    </row>
    <row r="95" s="2" customFormat="1" ht="23" customHeight="1" spans="1:12">
      <c r="A95" s="8">
        <v>18</v>
      </c>
      <c r="B95" s="20" t="s">
        <v>181</v>
      </c>
      <c r="C95" s="22" t="s">
        <v>182</v>
      </c>
      <c r="D95" s="20" t="s">
        <v>50</v>
      </c>
      <c r="E95" s="20">
        <v>10</v>
      </c>
      <c r="F95" s="9"/>
      <c r="G95" s="9" t="s">
        <v>18</v>
      </c>
      <c r="H95" s="9" t="s">
        <v>18</v>
      </c>
      <c r="I95" s="9"/>
      <c r="J95" s="9">
        <f t="shared" si="4"/>
        <v>0</v>
      </c>
      <c r="K95" s="9"/>
      <c r="L95" s="9">
        <f t="shared" si="5"/>
        <v>0</v>
      </c>
    </row>
    <row r="96" s="2" customFormat="1" ht="23" customHeight="1" spans="1:12">
      <c r="A96" s="8">
        <v>19</v>
      </c>
      <c r="B96" s="20" t="s">
        <v>183</v>
      </c>
      <c r="C96" s="22" t="s">
        <v>184</v>
      </c>
      <c r="D96" s="20" t="s">
        <v>60</v>
      </c>
      <c r="E96" s="20">
        <v>4</v>
      </c>
      <c r="F96" s="9"/>
      <c r="G96" s="9" t="s">
        <v>18</v>
      </c>
      <c r="H96" s="9" t="s">
        <v>18</v>
      </c>
      <c r="I96" s="9"/>
      <c r="J96" s="9">
        <f t="shared" si="4"/>
        <v>0</v>
      </c>
      <c r="K96" s="9"/>
      <c r="L96" s="9">
        <f t="shared" si="5"/>
        <v>0</v>
      </c>
    </row>
    <row r="97" s="2" customFormat="1" ht="23" customHeight="1" spans="1:12">
      <c r="A97" s="8">
        <v>20</v>
      </c>
      <c r="B97" s="20" t="s">
        <v>185</v>
      </c>
      <c r="C97" s="22" t="s">
        <v>186</v>
      </c>
      <c r="D97" s="20" t="s">
        <v>60</v>
      </c>
      <c r="E97" s="20">
        <v>2</v>
      </c>
      <c r="F97" s="9"/>
      <c r="G97" s="9" t="s">
        <v>18</v>
      </c>
      <c r="H97" s="9" t="s">
        <v>18</v>
      </c>
      <c r="I97" s="9"/>
      <c r="J97" s="9">
        <f t="shared" si="4"/>
        <v>0</v>
      </c>
      <c r="K97" s="9"/>
      <c r="L97" s="9">
        <f t="shared" si="5"/>
        <v>0</v>
      </c>
    </row>
    <row r="98" s="1" customFormat="1" ht="23" customHeight="1" spans="1:12">
      <c r="A98" s="10">
        <v>21</v>
      </c>
      <c r="B98" s="23" t="s">
        <v>41</v>
      </c>
      <c r="C98" s="24"/>
      <c r="D98" s="23"/>
      <c r="E98" s="23"/>
      <c r="F98" s="11"/>
      <c r="G98" s="11"/>
      <c r="H98" s="11"/>
      <c r="I98" s="11"/>
      <c r="J98" s="13">
        <f>SUM(J78:J97)</f>
        <v>0</v>
      </c>
      <c r="K98" s="11"/>
      <c r="L98" s="13">
        <f>SUM(L78:L97)</f>
        <v>0</v>
      </c>
    </row>
    <row r="99" s="2" customFormat="1" ht="23" customHeight="1" spans="1:12">
      <c r="A99" s="25" t="s">
        <v>187</v>
      </c>
      <c r="B99" s="25" t="s">
        <v>188</v>
      </c>
      <c r="C99" s="22"/>
      <c r="D99" s="20"/>
      <c r="E99" s="20"/>
      <c r="F99" s="9"/>
      <c r="G99" s="9"/>
      <c r="H99" s="9"/>
      <c r="I99" s="9"/>
      <c r="J99" s="9"/>
      <c r="K99" s="9"/>
      <c r="L99" s="11"/>
    </row>
    <row r="100" s="4" customFormat="1" ht="26" customHeight="1" spans="1:12">
      <c r="A100" s="9">
        <v>1</v>
      </c>
      <c r="B100" s="9" t="s">
        <v>189</v>
      </c>
      <c r="C100" s="22" t="s">
        <v>190</v>
      </c>
      <c r="D100" s="22" t="s">
        <v>191</v>
      </c>
      <c r="E100" s="22">
        <v>1</v>
      </c>
      <c r="F100" s="9"/>
      <c r="G100" s="9" t="s">
        <v>18</v>
      </c>
      <c r="H100" s="9" t="s">
        <v>18</v>
      </c>
      <c r="I100" s="9"/>
      <c r="J100" s="9">
        <f>I100*E100</f>
        <v>0</v>
      </c>
      <c r="K100" s="9"/>
      <c r="L100" s="9">
        <f>K100*E100</f>
        <v>0</v>
      </c>
    </row>
    <row r="101" s="4" customFormat="1" ht="26" customHeight="1" spans="1:12">
      <c r="A101" s="9">
        <v>2</v>
      </c>
      <c r="B101" s="9" t="s">
        <v>192</v>
      </c>
      <c r="C101" s="22" t="s">
        <v>193</v>
      </c>
      <c r="D101" s="22" t="s">
        <v>191</v>
      </c>
      <c r="E101" s="22">
        <v>1</v>
      </c>
      <c r="F101" s="9"/>
      <c r="G101" s="9" t="s">
        <v>18</v>
      </c>
      <c r="H101" s="9" t="s">
        <v>18</v>
      </c>
      <c r="I101" s="9"/>
      <c r="J101" s="9">
        <f>I101*E101</f>
        <v>0</v>
      </c>
      <c r="K101" s="9"/>
      <c r="L101" s="9">
        <f>K101*E101</f>
        <v>0</v>
      </c>
    </row>
    <row r="102" s="4" customFormat="1" ht="26" customHeight="1" spans="1:12">
      <c r="A102" s="9">
        <v>3</v>
      </c>
      <c r="B102" s="9" t="s">
        <v>194</v>
      </c>
      <c r="C102" s="22" t="s">
        <v>193</v>
      </c>
      <c r="D102" s="22" t="s">
        <v>191</v>
      </c>
      <c r="E102" s="22">
        <v>1</v>
      </c>
      <c r="F102" s="9"/>
      <c r="G102" s="9" t="s">
        <v>18</v>
      </c>
      <c r="H102" s="9" t="s">
        <v>18</v>
      </c>
      <c r="I102" s="9"/>
      <c r="J102" s="9">
        <f>I102*E102</f>
        <v>0</v>
      </c>
      <c r="K102" s="9"/>
      <c r="L102" s="9">
        <f>K102*E102</f>
        <v>0</v>
      </c>
    </row>
    <row r="103" s="4" customFormat="1" ht="26" customHeight="1" spans="1:12">
      <c r="A103" s="9">
        <v>4</v>
      </c>
      <c r="B103" s="9" t="s">
        <v>195</v>
      </c>
      <c r="C103" s="22" t="s">
        <v>193</v>
      </c>
      <c r="D103" s="22" t="s">
        <v>191</v>
      </c>
      <c r="E103" s="22">
        <v>1</v>
      </c>
      <c r="F103" s="9"/>
      <c r="G103" s="9" t="s">
        <v>18</v>
      </c>
      <c r="H103" s="9" t="s">
        <v>18</v>
      </c>
      <c r="I103" s="9"/>
      <c r="J103" s="9">
        <f>I103*E103</f>
        <v>0</v>
      </c>
      <c r="K103" s="9"/>
      <c r="L103" s="9">
        <f>K103*E103</f>
        <v>0</v>
      </c>
    </row>
    <row r="104" s="1" customFormat="1" ht="23" customHeight="1" spans="1:12">
      <c r="A104" s="10">
        <v>5</v>
      </c>
      <c r="B104" s="23" t="s">
        <v>41</v>
      </c>
      <c r="C104" s="24"/>
      <c r="D104" s="23"/>
      <c r="E104" s="23"/>
      <c r="F104" s="11"/>
      <c r="G104" s="11"/>
      <c r="H104" s="11"/>
      <c r="I104" s="11"/>
      <c r="J104" s="13">
        <f>SUM(J100:J103)</f>
        <v>0</v>
      </c>
      <c r="K104" s="11"/>
      <c r="L104" s="13">
        <f>SUM(L100:L103)</f>
        <v>0</v>
      </c>
    </row>
    <row r="105" s="5" customFormat="1" ht="31" customHeight="1" spans="1:12">
      <c r="A105" s="26" t="s">
        <v>196</v>
      </c>
      <c r="B105" s="25" t="s">
        <v>197</v>
      </c>
      <c r="C105" s="25"/>
      <c r="D105" s="25"/>
      <c r="E105" s="25"/>
      <c r="F105" s="25"/>
      <c r="G105" s="25"/>
      <c r="H105" s="25"/>
      <c r="I105" s="25"/>
      <c r="J105" s="27">
        <f>J104+J98+J76+J64+J21+J18</f>
        <v>0</v>
      </c>
      <c r="K105" s="25"/>
      <c r="L105" s="27">
        <f>L104+L98+L76+L64+L21+L18</f>
        <v>0</v>
      </c>
    </row>
    <row r="106" s="2" customFormat="1" ht="23" customHeight="1" spans="1:12">
      <c r="A106" s="25" t="s">
        <v>198</v>
      </c>
      <c r="B106" s="25" t="s">
        <v>199</v>
      </c>
      <c r="C106" s="28">
        <f>J105+L105</f>
        <v>0</v>
      </c>
      <c r="D106" s="29"/>
      <c r="E106" s="29"/>
      <c r="F106" s="29"/>
      <c r="G106" s="29"/>
      <c r="H106" s="29"/>
      <c r="I106" s="29"/>
      <c r="J106" s="29"/>
      <c r="K106" s="29"/>
      <c r="L106" s="30"/>
    </row>
    <row r="107" s="2" customFormat="1" ht="104" customHeight="1" spans="1:12">
      <c r="A107" s="31" t="s">
        <v>200</v>
      </c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</row>
    <row r="108" s="2" customFormat="1" ht="25" customHeight="1" spans="1:12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</row>
    <row r="109" s="2" customFormat="1" ht="25" customHeight="1" spans="1:12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</row>
    <row r="110" s="2" customFormat="1" ht="25" customHeight="1" spans="1:12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</row>
    <row r="111" ht="25" customHeight="1"/>
  </sheetData>
  <autoFilter xmlns:etc="http://www.wps.cn/officeDocument/2017/etCustomData" ref="A2:L110" etc:filterBottomFollowUsedRange="0">
    <extLst/>
  </autoFilter>
  <mergeCells count="3">
    <mergeCell ref="A1:K1"/>
    <mergeCell ref="C106:L106"/>
    <mergeCell ref="A107:L107"/>
  </mergeCells>
  <printOptions horizontalCentered="1"/>
  <pageMargins left="0.275" right="0.236111111111111" top="0.432638888888889" bottom="0.393055555555556" header="0.298611111111111" footer="0.298611111111111"/>
  <pageSetup paperSize="9" scale="90" fitToHeight="0" orientation="portrait" blackAndWhite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静默如初</cp:lastModifiedBy>
  <dcterms:created xsi:type="dcterms:W3CDTF">2023-05-12T11:15:00Z</dcterms:created>
  <dcterms:modified xsi:type="dcterms:W3CDTF">2026-05-12T07:03:54Z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939B5618DCB044DB882127E5389F5CB6_13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